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0" yWindow="435" windowWidth="15180" windowHeight="9345" activeTab="0"/>
  </bookViews>
  <sheets>
    <sheet name="Sector Weight" sheetId="1" r:id="rId1"/>
    <sheet name="Feb" sheetId="2" r:id="rId2"/>
    <sheet name="Jan" sheetId="3" r:id="rId3"/>
    <sheet name="MTD Performance" sheetId="4" r:id="rId4"/>
  </sheets>
  <definedNames>
    <definedName name="BLPH1" hidden="1">#REF!</definedName>
    <definedName name="BLPH10" hidden="1">#REF!</definedName>
    <definedName name="BLPH100" localSheetId="2" hidden="1">'Jan'!#REF!</definedName>
    <definedName name="BLPH100" localSheetId="3" hidden="1">'MTD Performance'!#REF!</definedName>
    <definedName name="BLPH100" hidden="1">'Feb'!#REF!</definedName>
    <definedName name="BLPH101" localSheetId="2" hidden="1">'Jan'!#REF!</definedName>
    <definedName name="BLPH101" localSheetId="3" hidden="1">'MTD Performance'!#REF!</definedName>
    <definedName name="BLPH101" hidden="1">'Feb'!#REF!</definedName>
    <definedName name="BLPH102" localSheetId="2" hidden="1">'Jan'!#REF!</definedName>
    <definedName name="BLPH102" localSheetId="3" hidden="1">'MTD Performance'!#REF!</definedName>
    <definedName name="BLPH102" hidden="1">'Feb'!#REF!</definedName>
    <definedName name="BLPH103" localSheetId="2" hidden="1">'Jan'!#REF!</definedName>
    <definedName name="BLPH103" localSheetId="3" hidden="1">'MTD Performance'!#REF!</definedName>
    <definedName name="BLPH103" hidden="1">'Feb'!#REF!</definedName>
    <definedName name="BLPH104" localSheetId="2" hidden="1">'Jan'!#REF!</definedName>
    <definedName name="BLPH104" localSheetId="3" hidden="1">'MTD Performance'!#REF!</definedName>
    <definedName name="BLPH104" hidden="1">'Feb'!#REF!</definedName>
    <definedName name="BLPH105" localSheetId="2" hidden="1">'Jan'!#REF!</definedName>
    <definedName name="BLPH105" localSheetId="3" hidden="1">'MTD Performance'!#REF!</definedName>
    <definedName name="BLPH105" hidden="1">'Feb'!#REF!</definedName>
    <definedName name="BLPH106" localSheetId="2" hidden="1">'Jan'!#REF!</definedName>
    <definedName name="BLPH106" localSheetId="3" hidden="1">'MTD Performance'!#REF!</definedName>
    <definedName name="BLPH106" hidden="1">'Feb'!#REF!</definedName>
    <definedName name="BLPH107" localSheetId="2" hidden="1">'Jan'!#REF!</definedName>
    <definedName name="BLPH107" localSheetId="3" hidden="1">'MTD Performance'!#REF!</definedName>
    <definedName name="BLPH107" hidden="1">'Feb'!#REF!</definedName>
    <definedName name="BLPH108" localSheetId="2" hidden="1">'Jan'!#REF!</definedName>
    <definedName name="BLPH108" localSheetId="3" hidden="1">'MTD Performance'!#REF!</definedName>
    <definedName name="BLPH108" hidden="1">'Feb'!#REF!</definedName>
    <definedName name="BLPH109" localSheetId="2" hidden="1">'Jan'!#REF!</definedName>
    <definedName name="BLPH109" localSheetId="3" hidden="1">'MTD Performance'!#REF!</definedName>
    <definedName name="BLPH109" hidden="1">'Feb'!#REF!</definedName>
    <definedName name="BLPH11" hidden="1">#REF!</definedName>
    <definedName name="BLPH110" localSheetId="2" hidden="1">'Jan'!#REF!</definedName>
    <definedName name="BLPH110" localSheetId="3" hidden="1">'MTD Performance'!#REF!</definedName>
    <definedName name="BLPH110" hidden="1">'Feb'!#REF!</definedName>
    <definedName name="BLPH111" localSheetId="2" hidden="1">'Jan'!#REF!</definedName>
    <definedName name="BLPH111" localSheetId="3" hidden="1">'MTD Performance'!#REF!</definedName>
    <definedName name="BLPH111" hidden="1">'Feb'!#REF!</definedName>
    <definedName name="BLPH112" localSheetId="2" hidden="1">'Jan'!#REF!</definedName>
    <definedName name="BLPH112" localSheetId="3" hidden="1">'MTD Performance'!#REF!</definedName>
    <definedName name="BLPH112" hidden="1">'Feb'!#REF!</definedName>
    <definedName name="BLPH113" localSheetId="2" hidden="1">'Jan'!#REF!</definedName>
    <definedName name="BLPH113" localSheetId="3" hidden="1">'MTD Performance'!#REF!</definedName>
    <definedName name="BLPH113" hidden="1">'Feb'!#REF!</definedName>
    <definedName name="BLPH114" localSheetId="2" hidden="1">'Jan'!#REF!</definedName>
    <definedName name="BLPH114" localSheetId="3" hidden="1">'MTD Performance'!#REF!</definedName>
    <definedName name="BLPH114" hidden="1">'Feb'!#REF!</definedName>
    <definedName name="BLPH115" localSheetId="2" hidden="1">'Jan'!#REF!</definedName>
    <definedName name="BLPH115" localSheetId="3" hidden="1">'MTD Performance'!#REF!</definedName>
    <definedName name="BLPH115" hidden="1">'Feb'!#REF!</definedName>
    <definedName name="BLPH116" localSheetId="2" hidden="1">'Jan'!#REF!</definedName>
    <definedName name="BLPH116" localSheetId="3" hidden="1">'MTD Performance'!#REF!</definedName>
    <definedName name="BLPH116" hidden="1">'Feb'!#REF!</definedName>
    <definedName name="BLPH117" localSheetId="2" hidden="1">'Jan'!#REF!</definedName>
    <definedName name="BLPH117" localSheetId="3" hidden="1">'MTD Performance'!#REF!</definedName>
    <definedName name="BLPH117" hidden="1">'Feb'!#REF!</definedName>
    <definedName name="BLPH118" localSheetId="2" hidden="1">'Jan'!#REF!</definedName>
    <definedName name="BLPH118" localSheetId="3" hidden="1">'MTD Performance'!#REF!</definedName>
    <definedName name="BLPH118" hidden="1">'Feb'!#REF!</definedName>
    <definedName name="BLPH119" localSheetId="2" hidden="1">'Jan'!#REF!</definedName>
    <definedName name="BLPH119" localSheetId="3" hidden="1">'MTD Performance'!#REF!</definedName>
    <definedName name="BLPH119" hidden="1">'Feb'!#REF!</definedName>
    <definedName name="BLPH12" hidden="1">#REF!</definedName>
    <definedName name="BLPH120" localSheetId="2" hidden="1">'Jan'!#REF!</definedName>
    <definedName name="BLPH120" localSheetId="3" hidden="1">'MTD Performance'!#REF!</definedName>
    <definedName name="BLPH120" hidden="1">'Feb'!#REF!</definedName>
    <definedName name="BLPH121" localSheetId="2" hidden="1">'Jan'!#REF!</definedName>
    <definedName name="BLPH121" localSheetId="3" hidden="1">'MTD Performance'!#REF!</definedName>
    <definedName name="BLPH121" hidden="1">'Feb'!#REF!</definedName>
    <definedName name="BLPH122" localSheetId="2" hidden="1">'Jan'!#REF!</definedName>
    <definedName name="BLPH122" localSheetId="3" hidden="1">'MTD Performance'!#REF!</definedName>
    <definedName name="BLPH122" hidden="1">'Feb'!#REF!</definedName>
    <definedName name="BLPH123" localSheetId="2" hidden="1">'Jan'!#REF!</definedName>
    <definedName name="BLPH123" localSheetId="3" hidden="1">'MTD Performance'!#REF!</definedName>
    <definedName name="BLPH123" hidden="1">'Feb'!#REF!</definedName>
    <definedName name="BLPH124" localSheetId="2" hidden="1">'Jan'!#REF!</definedName>
    <definedName name="BLPH124" localSheetId="3" hidden="1">'MTD Performance'!#REF!</definedName>
    <definedName name="BLPH124" hidden="1">'Feb'!#REF!</definedName>
    <definedName name="BLPH126" localSheetId="2" hidden="1">'Jan'!#REF!</definedName>
    <definedName name="BLPH126" localSheetId="3" hidden="1">'MTD Performance'!#REF!</definedName>
    <definedName name="BLPH126" hidden="1">'Feb'!#REF!</definedName>
    <definedName name="BLPH127" localSheetId="2" hidden="1">'Jan'!#REF!</definedName>
    <definedName name="BLPH127" localSheetId="3" hidden="1">'MTD Performance'!#REF!</definedName>
    <definedName name="BLPH127" hidden="1">'Feb'!#REF!</definedName>
    <definedName name="BLPH128" localSheetId="2" hidden="1">'Jan'!#REF!</definedName>
    <definedName name="BLPH128" localSheetId="3" hidden="1">'MTD Performance'!#REF!</definedName>
    <definedName name="BLPH128" hidden="1">'Feb'!#REF!</definedName>
    <definedName name="BLPH129" localSheetId="2" hidden="1">'Jan'!#REF!</definedName>
    <definedName name="BLPH129" localSheetId="3" hidden="1">'MTD Performance'!#REF!</definedName>
    <definedName name="BLPH129" hidden="1">'Feb'!#REF!</definedName>
    <definedName name="BLPH13" hidden="1">#REF!</definedName>
    <definedName name="BLPH130" localSheetId="1" hidden="1">'Feb'!#REF!</definedName>
    <definedName name="BLPH130" localSheetId="2" hidden="1">'Jan'!#REF!</definedName>
    <definedName name="BLPH130" localSheetId="3" hidden="1">'MTD Performance'!#REF!</definedName>
    <definedName name="BLPH131" localSheetId="1" hidden="1">'Feb'!#REF!</definedName>
    <definedName name="BLPH131" localSheetId="2" hidden="1">'Jan'!#REF!</definedName>
    <definedName name="BLPH131" localSheetId="3" hidden="1">'MTD Performance'!#REF!</definedName>
    <definedName name="BLPH132" localSheetId="1" hidden="1">'Feb'!#REF!</definedName>
    <definedName name="BLPH132" localSheetId="2" hidden="1">'Jan'!#REF!</definedName>
    <definedName name="BLPH132" localSheetId="3" hidden="1">'MTD Performance'!#REF!</definedName>
    <definedName name="BLPH133" localSheetId="1" hidden="1">'Feb'!#REF!</definedName>
    <definedName name="BLPH133" localSheetId="2" hidden="1">'Jan'!#REF!</definedName>
    <definedName name="BLPH133" localSheetId="3" hidden="1">'MTD Performance'!#REF!</definedName>
    <definedName name="BLPH134" localSheetId="1" hidden="1">'Feb'!#REF!</definedName>
    <definedName name="BLPH134" localSheetId="2" hidden="1">'Jan'!#REF!</definedName>
    <definedName name="BLPH134" localSheetId="3" hidden="1">'MTD Performance'!#REF!</definedName>
    <definedName name="BLPH135" localSheetId="1" hidden="1">'Feb'!#REF!</definedName>
    <definedName name="BLPH135" localSheetId="2" hidden="1">'Jan'!#REF!</definedName>
    <definedName name="BLPH135" localSheetId="3" hidden="1">'MTD Performance'!#REF!</definedName>
    <definedName name="BLPH136" localSheetId="1" hidden="1">'Feb'!#REF!</definedName>
    <definedName name="BLPH136" localSheetId="2" hidden="1">'Jan'!#REF!</definedName>
    <definedName name="BLPH136" localSheetId="3" hidden="1">'MTD Performance'!#REF!</definedName>
    <definedName name="BLPH137" localSheetId="1" hidden="1">'Feb'!#REF!</definedName>
    <definedName name="BLPH137" localSheetId="2" hidden="1">'Jan'!#REF!</definedName>
    <definedName name="BLPH137" localSheetId="3" hidden="1">'MTD Performance'!#REF!</definedName>
    <definedName name="BLPH138" localSheetId="1" hidden="1">'Feb'!#REF!</definedName>
    <definedName name="BLPH138" localSheetId="2" hidden="1">'Jan'!#REF!</definedName>
    <definedName name="BLPH138" localSheetId="3" hidden="1">'MTD Performance'!#REF!</definedName>
    <definedName name="BLPH139" localSheetId="1" hidden="1">'Feb'!#REF!</definedName>
    <definedName name="BLPH139" localSheetId="2" hidden="1">'Jan'!#REF!</definedName>
    <definedName name="BLPH139" localSheetId="3" hidden="1">'MTD Performance'!#REF!</definedName>
    <definedName name="BLPH14" hidden="1">#REF!</definedName>
    <definedName name="BLPH140" localSheetId="1" hidden="1">'Feb'!#REF!</definedName>
    <definedName name="BLPH140" localSheetId="2" hidden="1">'Jan'!#REF!</definedName>
    <definedName name="BLPH140" localSheetId="3" hidden="1">'MTD Performance'!#REF!</definedName>
    <definedName name="BLPH141" localSheetId="1" hidden="1">'Feb'!#REF!</definedName>
    <definedName name="BLPH141" localSheetId="2" hidden="1">'Jan'!#REF!</definedName>
    <definedName name="BLPH141" localSheetId="3" hidden="1">'MTD Performance'!#REF!</definedName>
    <definedName name="BLPH142" localSheetId="1" hidden="1">'Feb'!#REF!</definedName>
    <definedName name="BLPH142" localSheetId="2" hidden="1">'Jan'!#REF!</definedName>
    <definedName name="BLPH142" localSheetId="3" hidden="1">'MTD Performance'!#REF!</definedName>
    <definedName name="BLPH143" localSheetId="1" hidden="1">'Feb'!#REF!</definedName>
    <definedName name="BLPH143" localSheetId="2" hidden="1">'Jan'!#REF!</definedName>
    <definedName name="BLPH143" localSheetId="3" hidden="1">'MTD Performance'!#REF!</definedName>
    <definedName name="BLPH144" localSheetId="1" hidden="1">'Feb'!#REF!</definedName>
    <definedName name="BLPH144" localSheetId="2" hidden="1">'Jan'!#REF!</definedName>
    <definedName name="BLPH144" localSheetId="3" hidden="1">'MTD Performance'!#REF!</definedName>
    <definedName name="BLPH145" localSheetId="1" hidden="1">'Feb'!#REF!</definedName>
    <definedName name="BLPH145" localSheetId="2" hidden="1">'Jan'!#REF!</definedName>
    <definedName name="BLPH145" localSheetId="3" hidden="1">'MTD Performance'!#REF!</definedName>
    <definedName name="BLPH146" localSheetId="1" hidden="1">'Feb'!#REF!</definedName>
    <definedName name="BLPH146" localSheetId="2" hidden="1">'Jan'!#REF!</definedName>
    <definedName name="BLPH146" localSheetId="3" hidden="1">'MTD Performance'!#REF!</definedName>
    <definedName name="BLPH147" localSheetId="1" hidden="1">'Feb'!#REF!</definedName>
    <definedName name="BLPH147" localSheetId="2" hidden="1">'Jan'!#REF!</definedName>
    <definedName name="BLPH147" localSheetId="3" hidden="1">'MTD Performance'!#REF!</definedName>
    <definedName name="BLPH148" localSheetId="1" hidden="1">'Feb'!#REF!</definedName>
    <definedName name="BLPH148" localSheetId="2" hidden="1">'Jan'!#REF!</definedName>
    <definedName name="BLPH148" localSheetId="3" hidden="1">'MTD Performance'!#REF!</definedName>
    <definedName name="BLPH149" localSheetId="1" hidden="1">'Feb'!#REF!</definedName>
    <definedName name="BLPH149" localSheetId="2" hidden="1">'Jan'!#REF!</definedName>
    <definedName name="BLPH149" localSheetId="3" hidden="1">'MTD Performance'!#REF!</definedName>
    <definedName name="BLPH15" hidden="1">#REF!</definedName>
    <definedName name="BLPH150" localSheetId="1" hidden="1">'Feb'!#REF!</definedName>
    <definedName name="BLPH150" localSheetId="2" hidden="1">'Jan'!#REF!</definedName>
    <definedName name="BLPH150" localSheetId="3" hidden="1">'MTD Performance'!#REF!</definedName>
    <definedName name="BLPH151" localSheetId="1" hidden="1">'Feb'!#REF!</definedName>
    <definedName name="BLPH151" localSheetId="2" hidden="1">'Jan'!#REF!</definedName>
    <definedName name="BLPH151" localSheetId="3" hidden="1">'MTD Performance'!#REF!</definedName>
    <definedName name="BLPH152" localSheetId="1" hidden="1">'Feb'!#REF!</definedName>
    <definedName name="BLPH152" localSheetId="2" hidden="1">'Jan'!#REF!</definedName>
    <definedName name="BLPH152" localSheetId="3" hidden="1">'MTD Performance'!#REF!</definedName>
    <definedName name="BLPH153" localSheetId="1" hidden="1">'Feb'!#REF!</definedName>
    <definedName name="BLPH153" localSheetId="2" hidden="1">'Jan'!#REF!</definedName>
    <definedName name="BLPH153" localSheetId="3" hidden="1">'MTD Performance'!#REF!</definedName>
    <definedName name="BLPH154" localSheetId="1" hidden="1">'Feb'!#REF!</definedName>
    <definedName name="BLPH154" localSheetId="2" hidden="1">'Jan'!#REF!</definedName>
    <definedName name="BLPH154" localSheetId="3" hidden="1">'MTD Performance'!#REF!</definedName>
    <definedName name="BLPH155" localSheetId="1" hidden="1">'Feb'!#REF!</definedName>
    <definedName name="BLPH155" localSheetId="2" hidden="1">'Jan'!#REF!</definedName>
    <definedName name="BLPH155" localSheetId="3" hidden="1">'MTD Performance'!#REF!</definedName>
    <definedName name="BLPH156" localSheetId="1" hidden="1">'Feb'!#REF!</definedName>
    <definedName name="BLPH156" localSheetId="2" hidden="1">'Jan'!#REF!</definedName>
    <definedName name="BLPH156" localSheetId="3" hidden="1">'MTD Performance'!#REF!</definedName>
    <definedName name="BLPH157" localSheetId="1" hidden="1">'Feb'!#REF!</definedName>
    <definedName name="BLPH157" localSheetId="2" hidden="1">'Jan'!#REF!</definedName>
    <definedName name="BLPH157" localSheetId="3" hidden="1">'MTD Performance'!#REF!</definedName>
    <definedName name="BLPH158" localSheetId="1" hidden="1">'Feb'!#REF!</definedName>
    <definedName name="BLPH158" localSheetId="2" hidden="1">'Jan'!#REF!</definedName>
    <definedName name="BLPH158" localSheetId="3" hidden="1">'MTD Performance'!#REF!</definedName>
    <definedName name="BLPH159" localSheetId="1" hidden="1">'Feb'!#REF!</definedName>
    <definedName name="BLPH159" localSheetId="2" hidden="1">'Jan'!#REF!</definedName>
    <definedName name="BLPH159" localSheetId="3" hidden="1">'MTD Performance'!#REF!</definedName>
    <definedName name="BLPH16" hidden="1">#REF!</definedName>
    <definedName name="BLPH160" localSheetId="1" hidden="1">'Feb'!#REF!</definedName>
    <definedName name="BLPH160" localSheetId="2" hidden="1">'Jan'!#REF!</definedName>
    <definedName name="BLPH160" localSheetId="3" hidden="1">'MTD Performance'!#REF!</definedName>
    <definedName name="BLPH161" localSheetId="1" hidden="1">'Feb'!#REF!</definedName>
    <definedName name="BLPH161" localSheetId="2" hidden="1">'Jan'!#REF!</definedName>
    <definedName name="BLPH161" localSheetId="3" hidden="1">'MTD Performance'!#REF!</definedName>
    <definedName name="BLPH162" localSheetId="1" hidden="1">'Feb'!#REF!</definedName>
    <definedName name="BLPH162" localSheetId="2" hidden="1">'Jan'!#REF!</definedName>
    <definedName name="BLPH162" localSheetId="3" hidden="1">'MTD Performance'!#REF!</definedName>
    <definedName name="BLPH163" localSheetId="1" hidden="1">'Feb'!#REF!</definedName>
    <definedName name="BLPH163" localSheetId="2" hidden="1">'Jan'!#REF!</definedName>
    <definedName name="BLPH163" localSheetId="3" hidden="1">'MTD Performance'!#REF!</definedName>
    <definedName name="BLPH17" hidden="1">#REF!</definedName>
    <definedName name="BLPH174" localSheetId="1" hidden="1">'Feb'!#REF!</definedName>
    <definedName name="BLPH174" localSheetId="2" hidden="1">'Jan'!#REF!</definedName>
    <definedName name="BLPH174" localSheetId="3" hidden="1">'MTD Performance'!#REF!</definedName>
    <definedName name="BLPH175" localSheetId="1" hidden="1">'Feb'!#REF!</definedName>
    <definedName name="BLPH175" localSheetId="2" hidden="1">'Jan'!#REF!</definedName>
    <definedName name="BLPH175" localSheetId="3" hidden="1">'MTD Performance'!#REF!</definedName>
    <definedName name="BLPH176" localSheetId="1" hidden="1">'Feb'!#REF!</definedName>
    <definedName name="BLPH176" localSheetId="2" hidden="1">'Jan'!#REF!</definedName>
    <definedName name="BLPH176" localSheetId="3" hidden="1">'MTD Performance'!#REF!</definedName>
    <definedName name="BLPH177" localSheetId="1" hidden="1">'Feb'!#REF!</definedName>
    <definedName name="BLPH177" localSheetId="2" hidden="1">'Jan'!#REF!</definedName>
    <definedName name="BLPH177" localSheetId="3" hidden="1">'MTD Performance'!#REF!</definedName>
    <definedName name="BLPH178" localSheetId="1" hidden="1">'Feb'!#REF!</definedName>
    <definedName name="BLPH178" localSheetId="2" hidden="1">'Jan'!#REF!</definedName>
    <definedName name="BLPH178" localSheetId="3" hidden="1">'MTD Performance'!#REF!</definedName>
    <definedName name="BLPH179" localSheetId="1" hidden="1">'Feb'!#REF!</definedName>
    <definedName name="BLPH179" localSheetId="2" hidden="1">'Jan'!#REF!</definedName>
    <definedName name="BLPH179" localSheetId="3" hidden="1">'MTD Performance'!#REF!</definedName>
    <definedName name="BLPH18" hidden="1">#REF!</definedName>
    <definedName name="BLPH180" localSheetId="1" hidden="1">'Feb'!#REF!</definedName>
    <definedName name="BLPH180" localSheetId="2" hidden="1">'Jan'!#REF!</definedName>
    <definedName name="BLPH180" localSheetId="3" hidden="1">'MTD Performance'!#REF!</definedName>
    <definedName name="BLPH181" localSheetId="1" hidden="1">'Feb'!#REF!</definedName>
    <definedName name="BLPH181" localSheetId="2" hidden="1">'Jan'!#REF!</definedName>
    <definedName name="BLPH181" localSheetId="3" hidden="1">'MTD Performance'!#REF!</definedName>
    <definedName name="BLPH182" localSheetId="1" hidden="1">'Feb'!#REF!</definedName>
    <definedName name="BLPH182" localSheetId="2" hidden="1">'Jan'!#REF!</definedName>
    <definedName name="BLPH182" localSheetId="3" hidden="1">'MTD Performance'!#REF!</definedName>
    <definedName name="BLPH183" localSheetId="1" hidden="1">'Feb'!#REF!</definedName>
    <definedName name="BLPH183" localSheetId="2" hidden="1">'Jan'!#REF!</definedName>
    <definedName name="BLPH183" localSheetId="3" hidden="1">'MTD Performance'!#REF!</definedName>
    <definedName name="BLPH184" localSheetId="1" hidden="1">'Feb'!#REF!</definedName>
    <definedName name="BLPH184" localSheetId="2" hidden="1">'Jan'!#REF!</definedName>
    <definedName name="BLPH184" localSheetId="3" hidden="1">'MTD Performance'!#REF!</definedName>
    <definedName name="BLPH185" localSheetId="1" hidden="1">'Feb'!#REF!</definedName>
    <definedName name="BLPH185" localSheetId="2" hidden="1">'Jan'!#REF!</definedName>
    <definedName name="BLPH185" localSheetId="3" hidden="1">'MTD Performance'!#REF!</definedName>
    <definedName name="BLPH186" localSheetId="1" hidden="1">'Feb'!#REF!</definedName>
    <definedName name="BLPH186" localSheetId="2" hidden="1">'Jan'!#REF!</definedName>
    <definedName name="BLPH186" localSheetId="3" hidden="1">'MTD Performance'!#REF!</definedName>
    <definedName name="BLPH187" localSheetId="1" hidden="1">'Feb'!#REF!</definedName>
    <definedName name="BLPH187" localSheetId="2" hidden="1">'Jan'!#REF!</definedName>
    <definedName name="BLPH187" localSheetId="3" hidden="1">'MTD Performance'!#REF!</definedName>
    <definedName name="BLPH188" localSheetId="1" hidden="1">'Feb'!#REF!</definedName>
    <definedName name="BLPH188" localSheetId="2" hidden="1">'Jan'!#REF!</definedName>
    <definedName name="BLPH188" localSheetId="3" hidden="1">'MTD Performance'!#REF!</definedName>
    <definedName name="BLPH189" localSheetId="1" hidden="1">'Feb'!#REF!</definedName>
    <definedName name="BLPH189" localSheetId="2" hidden="1">'Jan'!#REF!</definedName>
    <definedName name="BLPH189" localSheetId="3" hidden="1">'MTD Performance'!#REF!</definedName>
    <definedName name="BLPH19" hidden="1">#REF!</definedName>
    <definedName name="BLPH190" localSheetId="1" hidden="1">'Feb'!#REF!</definedName>
    <definedName name="BLPH190" localSheetId="2" hidden="1">'Jan'!#REF!</definedName>
    <definedName name="BLPH190" localSheetId="3" hidden="1">'MTD Performance'!#REF!</definedName>
    <definedName name="BLPH191" localSheetId="1" hidden="1">'Feb'!#REF!</definedName>
    <definedName name="BLPH191" localSheetId="2" hidden="1">'Jan'!#REF!</definedName>
    <definedName name="BLPH191" localSheetId="3" hidden="1">'MTD Performance'!#REF!</definedName>
    <definedName name="BLPH192" localSheetId="1" hidden="1">'Feb'!#REF!</definedName>
    <definedName name="BLPH192" localSheetId="2" hidden="1">'Jan'!#REF!</definedName>
    <definedName name="BLPH192" localSheetId="3" hidden="1">'MTD Performance'!#REF!</definedName>
    <definedName name="BLPH193" localSheetId="1" hidden="1">'Feb'!#REF!</definedName>
    <definedName name="BLPH193" localSheetId="2" hidden="1">'Jan'!#REF!</definedName>
    <definedName name="BLPH193" localSheetId="3" hidden="1">'MTD Performance'!#REF!</definedName>
    <definedName name="BLPH194" localSheetId="1" hidden="1">'Feb'!#REF!</definedName>
    <definedName name="BLPH194" localSheetId="2" hidden="1">'Jan'!#REF!</definedName>
    <definedName name="BLPH194" localSheetId="3" hidden="1">'MTD Performance'!#REF!</definedName>
    <definedName name="BLPH195" localSheetId="1" hidden="1">'Feb'!#REF!</definedName>
    <definedName name="BLPH195" localSheetId="2" hidden="1">'Jan'!#REF!</definedName>
    <definedName name="BLPH195" localSheetId="3" hidden="1">'MTD Performance'!#REF!</definedName>
    <definedName name="BLPH196" localSheetId="1" hidden="1">'Feb'!#REF!</definedName>
    <definedName name="BLPH196" localSheetId="2" hidden="1">'Jan'!#REF!</definedName>
    <definedName name="BLPH196" localSheetId="3" hidden="1">'MTD Performance'!#REF!</definedName>
    <definedName name="BLPH197" localSheetId="1" hidden="1">'Feb'!#REF!</definedName>
    <definedName name="BLPH197" localSheetId="2" hidden="1">'Jan'!#REF!</definedName>
    <definedName name="BLPH197" localSheetId="3" hidden="1">'MTD Performance'!#REF!</definedName>
    <definedName name="BLPH198" localSheetId="1" hidden="1">'Feb'!#REF!</definedName>
    <definedName name="BLPH198" localSheetId="2" hidden="1">'Jan'!#REF!</definedName>
    <definedName name="BLPH198" localSheetId="3" hidden="1">'MTD Performance'!#REF!</definedName>
    <definedName name="BLPH199" localSheetId="1" hidden="1">'Feb'!#REF!</definedName>
    <definedName name="BLPH199" localSheetId="2" hidden="1">'Jan'!#REF!</definedName>
    <definedName name="BLPH199" localSheetId="3" hidden="1">'MTD Performance'!#REF!</definedName>
    <definedName name="BLPH2" hidden="1">#REF!</definedName>
    <definedName name="BLPH20" hidden="1">#REF!</definedName>
    <definedName name="BLPH200" localSheetId="1" hidden="1">'Feb'!#REF!</definedName>
    <definedName name="BLPH200" localSheetId="2" hidden="1">'Jan'!#REF!</definedName>
    <definedName name="BLPH200" localSheetId="3" hidden="1">'MTD Performance'!#REF!</definedName>
    <definedName name="BLPH201" localSheetId="1" hidden="1">'Feb'!#REF!</definedName>
    <definedName name="BLPH201" localSheetId="2" hidden="1">'Jan'!#REF!</definedName>
    <definedName name="BLPH201" localSheetId="3" hidden="1">'MTD Performance'!#REF!</definedName>
    <definedName name="BLPH202" localSheetId="1" hidden="1">'Feb'!#REF!</definedName>
    <definedName name="BLPH202" localSheetId="2" hidden="1">'Jan'!#REF!</definedName>
    <definedName name="BLPH202" localSheetId="3" hidden="1">'MTD Performance'!#REF!</definedName>
    <definedName name="BLPH203" localSheetId="1" hidden="1">'Feb'!#REF!</definedName>
    <definedName name="BLPH203" localSheetId="2" hidden="1">'Jan'!#REF!</definedName>
    <definedName name="BLPH203" localSheetId="3" hidden="1">'MTD Performance'!#REF!</definedName>
    <definedName name="BLPH204" localSheetId="1" hidden="1">'Feb'!#REF!</definedName>
    <definedName name="BLPH204" localSheetId="2" hidden="1">'Jan'!#REF!</definedName>
    <definedName name="BLPH204" localSheetId="3" hidden="1">'MTD Performance'!#REF!</definedName>
    <definedName name="BLPH205" localSheetId="1" hidden="1">'Feb'!#REF!</definedName>
    <definedName name="BLPH205" localSheetId="2" hidden="1">'Jan'!#REF!</definedName>
    <definedName name="BLPH205" localSheetId="3" hidden="1">'MTD Performance'!#REF!</definedName>
    <definedName name="BLPH206" localSheetId="1" hidden="1">'Feb'!#REF!</definedName>
    <definedName name="BLPH206" localSheetId="2" hidden="1">'Jan'!#REF!</definedName>
    <definedName name="BLPH206" localSheetId="3" hidden="1">'MTD Performance'!#REF!</definedName>
    <definedName name="BLPH207" localSheetId="1" hidden="1">'Feb'!#REF!</definedName>
    <definedName name="BLPH207" localSheetId="2" hidden="1">'Jan'!#REF!</definedName>
    <definedName name="BLPH207" localSheetId="3" hidden="1">'MTD Performance'!#REF!</definedName>
    <definedName name="BLPH208" localSheetId="1" hidden="1">'Feb'!#REF!</definedName>
    <definedName name="BLPH208" localSheetId="2" hidden="1">'Jan'!#REF!</definedName>
    <definedName name="BLPH208" localSheetId="3" hidden="1">'MTD Performance'!#REF!</definedName>
    <definedName name="BLPH209" localSheetId="1" hidden="1">'Feb'!#REF!</definedName>
    <definedName name="BLPH209" localSheetId="2" hidden="1">'Jan'!#REF!</definedName>
    <definedName name="BLPH209" localSheetId="3" hidden="1">'MTD Performance'!#REF!</definedName>
    <definedName name="BLPH21" hidden="1">#REF!</definedName>
    <definedName name="BLPH210" localSheetId="1" hidden="1">'Feb'!#REF!</definedName>
    <definedName name="BLPH210" localSheetId="2" hidden="1">'Jan'!#REF!</definedName>
    <definedName name="BLPH210" localSheetId="3" hidden="1">'MTD Performance'!#REF!</definedName>
    <definedName name="BLPH211" localSheetId="1" hidden="1">'Feb'!#REF!</definedName>
    <definedName name="BLPH211" localSheetId="2" hidden="1">'Jan'!#REF!</definedName>
    <definedName name="BLPH211" localSheetId="3" hidden="1">'MTD Performance'!#REF!</definedName>
    <definedName name="BLPH212" localSheetId="1" hidden="1">'Feb'!#REF!</definedName>
    <definedName name="BLPH212" localSheetId="2" hidden="1">'Jan'!#REF!</definedName>
    <definedName name="BLPH212" localSheetId="3" hidden="1">'MTD Performance'!#REF!</definedName>
    <definedName name="BLPH213" localSheetId="1" hidden="1">'Feb'!#REF!</definedName>
    <definedName name="BLPH213" localSheetId="2" hidden="1">'Jan'!#REF!</definedName>
    <definedName name="BLPH213" localSheetId="3" hidden="1">'MTD Performance'!#REF!</definedName>
    <definedName name="BLPH214" localSheetId="1" hidden="1">'Feb'!#REF!</definedName>
    <definedName name="BLPH214" localSheetId="2" hidden="1">'Jan'!#REF!</definedName>
    <definedName name="BLPH214" localSheetId="3" hidden="1">'MTD Performance'!#REF!</definedName>
    <definedName name="BLPH215" localSheetId="1" hidden="1">'Feb'!#REF!</definedName>
    <definedName name="BLPH215" localSheetId="2" hidden="1">'Jan'!#REF!</definedName>
    <definedName name="BLPH215" localSheetId="3" hidden="1">'MTD Performance'!#REF!</definedName>
    <definedName name="BLPH216" localSheetId="1" hidden="1">'Feb'!#REF!</definedName>
    <definedName name="BLPH216" localSheetId="2" hidden="1">'Jan'!#REF!</definedName>
    <definedName name="BLPH216" localSheetId="3" hidden="1">'MTD Performance'!#REF!</definedName>
    <definedName name="BLPH217" localSheetId="1" hidden="1">'Feb'!#REF!</definedName>
    <definedName name="BLPH217" localSheetId="2" hidden="1">'Jan'!#REF!</definedName>
    <definedName name="BLPH217" localSheetId="3" hidden="1">'MTD Performance'!#REF!</definedName>
    <definedName name="BLPH218" localSheetId="1" hidden="1">'Feb'!#REF!</definedName>
    <definedName name="BLPH218" localSheetId="2" hidden="1">'Jan'!#REF!</definedName>
    <definedName name="BLPH218" localSheetId="3" hidden="1">'MTD Performance'!#REF!</definedName>
    <definedName name="BLPH219" localSheetId="1" hidden="1">'Feb'!#REF!</definedName>
    <definedName name="BLPH219" localSheetId="2" hidden="1">'Jan'!#REF!</definedName>
    <definedName name="BLPH219" localSheetId="3" hidden="1">'MTD Performance'!#REF!</definedName>
    <definedName name="BLPH22" hidden="1">#REF!</definedName>
    <definedName name="BLPH220" localSheetId="1" hidden="1">'Feb'!#REF!</definedName>
    <definedName name="BLPH220" localSheetId="2" hidden="1">'Jan'!#REF!</definedName>
    <definedName name="BLPH220" localSheetId="3" hidden="1">'MTD Performance'!#REF!</definedName>
    <definedName name="BLPH221" localSheetId="1" hidden="1">'Feb'!#REF!</definedName>
    <definedName name="BLPH221" localSheetId="2" hidden="1">'Jan'!#REF!</definedName>
    <definedName name="BLPH221" localSheetId="3" hidden="1">'MTD Performance'!#REF!</definedName>
    <definedName name="BLPH222" localSheetId="1" hidden="1">'Feb'!#REF!</definedName>
    <definedName name="BLPH222" localSheetId="2" hidden="1">'Jan'!#REF!</definedName>
    <definedName name="BLPH222" localSheetId="3" hidden="1">'MTD Performance'!#REF!</definedName>
    <definedName name="BLPH223" localSheetId="1" hidden="1">'Feb'!#REF!</definedName>
    <definedName name="BLPH223" localSheetId="2" hidden="1">'Jan'!#REF!</definedName>
    <definedName name="BLPH223" localSheetId="3" hidden="1">'MTD Performance'!#REF!</definedName>
    <definedName name="BLPH224" localSheetId="1" hidden="1">'Feb'!#REF!</definedName>
    <definedName name="BLPH224" localSheetId="2" hidden="1">'Jan'!#REF!</definedName>
    <definedName name="BLPH224" localSheetId="3" hidden="1">'MTD Performance'!#REF!</definedName>
    <definedName name="BLPH225" localSheetId="1" hidden="1">'Feb'!#REF!</definedName>
    <definedName name="BLPH225" localSheetId="2" hidden="1">'Jan'!#REF!</definedName>
    <definedName name="BLPH225" localSheetId="3" hidden="1">'MTD Performance'!#REF!</definedName>
    <definedName name="BLPH226" localSheetId="1" hidden="1">'Feb'!#REF!</definedName>
    <definedName name="BLPH226" localSheetId="2" hidden="1">'Jan'!#REF!</definedName>
    <definedName name="BLPH226" localSheetId="3" hidden="1">'MTD Performance'!#REF!</definedName>
    <definedName name="BLPH227" localSheetId="1" hidden="1">'Feb'!#REF!</definedName>
    <definedName name="BLPH227" localSheetId="2" hidden="1">'Jan'!#REF!</definedName>
    <definedName name="BLPH227" localSheetId="3" hidden="1">'MTD Performance'!#REF!</definedName>
    <definedName name="BLPH228" localSheetId="1" hidden="1">'Feb'!#REF!</definedName>
    <definedName name="BLPH228" localSheetId="2" hidden="1">'Jan'!#REF!</definedName>
    <definedName name="BLPH228" localSheetId="3" hidden="1">'MTD Performance'!#REF!</definedName>
    <definedName name="BLPH229" localSheetId="1" hidden="1">'Feb'!#REF!</definedName>
    <definedName name="BLPH229" localSheetId="2" hidden="1">'Jan'!#REF!</definedName>
    <definedName name="BLPH229" localSheetId="3" hidden="1">'MTD Performance'!#REF!</definedName>
    <definedName name="BLPH23" hidden="1">#REF!</definedName>
    <definedName name="BLPH230" localSheetId="1" hidden="1">'Feb'!#REF!</definedName>
    <definedName name="BLPH230" localSheetId="2" hidden="1">'Jan'!#REF!</definedName>
    <definedName name="BLPH230" localSheetId="3" hidden="1">'MTD Performance'!#REF!</definedName>
    <definedName name="BLPH231" localSheetId="1" hidden="1">'Feb'!#REF!</definedName>
    <definedName name="BLPH231" localSheetId="2" hidden="1">'Jan'!#REF!</definedName>
    <definedName name="BLPH231" localSheetId="3" hidden="1">'MTD Performance'!#REF!</definedName>
    <definedName name="BLPH232" localSheetId="1" hidden="1">'Feb'!#REF!</definedName>
    <definedName name="BLPH232" localSheetId="2" hidden="1">'Jan'!#REF!</definedName>
    <definedName name="BLPH232" localSheetId="3" hidden="1">'MTD Performance'!#REF!</definedName>
    <definedName name="BLPH233" localSheetId="1" hidden="1">'Feb'!#REF!</definedName>
    <definedName name="BLPH233" localSheetId="2" hidden="1">'Jan'!#REF!</definedName>
    <definedName name="BLPH233" localSheetId="3" hidden="1">'MTD Performance'!#REF!</definedName>
    <definedName name="BLPH234" localSheetId="1" hidden="1">'Feb'!#REF!</definedName>
    <definedName name="BLPH234" localSheetId="2" hidden="1">'Jan'!#REF!</definedName>
    <definedName name="BLPH234" localSheetId="3" hidden="1">'MTD Performance'!#REF!</definedName>
    <definedName name="BLPH235" localSheetId="1" hidden="1">'Feb'!#REF!</definedName>
    <definedName name="BLPH235" localSheetId="2" hidden="1">'Jan'!#REF!</definedName>
    <definedName name="BLPH235" localSheetId="3" hidden="1">'MTD Performance'!#REF!</definedName>
    <definedName name="BLPH236" localSheetId="1" hidden="1">'Feb'!#REF!</definedName>
    <definedName name="BLPH236" localSheetId="2" hidden="1">'Jan'!#REF!</definedName>
    <definedName name="BLPH236" localSheetId="3" hidden="1">'MTD Performance'!#REF!</definedName>
    <definedName name="BLPH237" localSheetId="1" hidden="1">'Feb'!#REF!</definedName>
    <definedName name="BLPH237" localSheetId="2" hidden="1">'Jan'!#REF!</definedName>
    <definedName name="BLPH237" localSheetId="3" hidden="1">'MTD Performance'!#REF!</definedName>
    <definedName name="BLPH238" localSheetId="1" hidden="1">'Feb'!#REF!</definedName>
    <definedName name="BLPH238" localSheetId="2" hidden="1">'Jan'!#REF!</definedName>
    <definedName name="BLPH238" localSheetId="3" hidden="1">'MTD Performance'!#REF!</definedName>
    <definedName name="BLPH239" localSheetId="1" hidden="1">'Feb'!#REF!</definedName>
    <definedName name="BLPH239" localSheetId="2" hidden="1">'Jan'!#REF!</definedName>
    <definedName name="BLPH239" localSheetId="3" hidden="1">'MTD Performance'!#REF!</definedName>
    <definedName name="BLPH24" hidden="1">#REF!</definedName>
    <definedName name="BLPH240" localSheetId="1" hidden="1">'Feb'!#REF!</definedName>
    <definedName name="BLPH240" localSheetId="2" hidden="1">'Jan'!#REF!</definedName>
    <definedName name="BLPH240" localSheetId="3" hidden="1">'MTD Performance'!#REF!</definedName>
    <definedName name="BLPH241" localSheetId="1" hidden="1">'Feb'!#REF!</definedName>
    <definedName name="BLPH241" localSheetId="2" hidden="1">'Jan'!#REF!</definedName>
    <definedName name="BLPH241" localSheetId="3" hidden="1">'MTD Performance'!#REF!</definedName>
    <definedName name="BLPH242" localSheetId="1" hidden="1">'Feb'!#REF!</definedName>
    <definedName name="BLPH242" localSheetId="2" hidden="1">'Jan'!#REF!</definedName>
    <definedName name="BLPH242" localSheetId="3" hidden="1">'MTD Performance'!#REF!</definedName>
    <definedName name="BLPH243" localSheetId="1" hidden="1">'Feb'!#REF!</definedName>
    <definedName name="BLPH243" localSheetId="2" hidden="1">'Jan'!#REF!</definedName>
    <definedName name="BLPH243" localSheetId="3" hidden="1">'MTD Performance'!#REF!</definedName>
    <definedName name="BLPH244" localSheetId="1" hidden="1">'Feb'!#REF!</definedName>
    <definedName name="BLPH244" localSheetId="2" hidden="1">'Jan'!#REF!</definedName>
    <definedName name="BLPH244" localSheetId="3" hidden="1">'MTD Performance'!#REF!</definedName>
    <definedName name="BLPH245" localSheetId="1" hidden="1">'Feb'!#REF!</definedName>
    <definedName name="BLPH245" localSheetId="2" hidden="1">'Jan'!#REF!</definedName>
    <definedName name="BLPH245" localSheetId="3" hidden="1">'MTD Performance'!#REF!</definedName>
    <definedName name="BLPH246" localSheetId="1" hidden="1">'Feb'!#REF!</definedName>
    <definedName name="BLPH246" localSheetId="2" hidden="1">'Jan'!#REF!</definedName>
    <definedName name="BLPH246" localSheetId="3" hidden="1">'MTD Performance'!#REF!</definedName>
    <definedName name="BLPH247" localSheetId="1" hidden="1">'Feb'!$H$11</definedName>
    <definedName name="BLPH247" localSheetId="2" hidden="1">'Jan'!$H$11</definedName>
    <definedName name="BLPH247" localSheetId="3" hidden="1">'MTD Performance'!#REF!</definedName>
    <definedName name="BLPH248" localSheetId="1" hidden="1">'Feb'!#REF!</definedName>
    <definedName name="BLPH248" localSheetId="2" hidden="1">'Jan'!#REF!</definedName>
    <definedName name="BLPH248" localSheetId="3" hidden="1">'MTD Performance'!#REF!</definedName>
    <definedName name="BLPH249" localSheetId="1" hidden="1">'Feb'!#REF!</definedName>
    <definedName name="BLPH249" localSheetId="2" hidden="1">'Jan'!#REF!</definedName>
    <definedName name="BLPH249" localSheetId="3" hidden="1">'MTD Performance'!#REF!</definedName>
    <definedName name="BLPH25" hidden="1">#REF!</definedName>
    <definedName name="BLPH250" localSheetId="1" hidden="1">'Feb'!#REF!</definedName>
    <definedName name="BLPH250" localSheetId="2" hidden="1">'Jan'!#REF!</definedName>
    <definedName name="BLPH250" localSheetId="3" hidden="1">'MTD Performance'!#REF!</definedName>
    <definedName name="BLPH251" localSheetId="1" hidden="1">'Feb'!#REF!</definedName>
    <definedName name="BLPH251" localSheetId="2" hidden="1">'Jan'!#REF!</definedName>
    <definedName name="BLPH251" localSheetId="3" hidden="1">'MTD Performance'!#REF!</definedName>
    <definedName name="BLPH252" localSheetId="1" hidden="1">'Feb'!#REF!</definedName>
    <definedName name="BLPH252" localSheetId="2" hidden="1">'Jan'!#REF!</definedName>
    <definedName name="BLPH252" localSheetId="3" hidden="1">'MTD Performance'!#REF!</definedName>
    <definedName name="BLPH253" localSheetId="1" hidden="1">'Feb'!#REF!</definedName>
    <definedName name="BLPH253" localSheetId="2" hidden="1">'Jan'!#REF!</definedName>
    <definedName name="BLPH253" localSheetId="3" hidden="1">'MTD Performance'!#REF!</definedName>
    <definedName name="BLPH254" localSheetId="1" hidden="1">'Feb'!#REF!</definedName>
    <definedName name="BLPH254" localSheetId="2" hidden="1">'Jan'!#REF!</definedName>
    <definedName name="BLPH254" localSheetId="3" hidden="1">'MTD Performance'!#REF!</definedName>
    <definedName name="BLPH255" localSheetId="1" hidden="1">'Feb'!#REF!</definedName>
    <definedName name="BLPH255" localSheetId="2" hidden="1">'Jan'!#REF!</definedName>
    <definedName name="BLPH255" localSheetId="3" hidden="1">'MTD Performance'!#REF!</definedName>
    <definedName name="BLPH256" localSheetId="1" hidden="1">'Feb'!#REF!</definedName>
    <definedName name="BLPH256" localSheetId="2" hidden="1">'Jan'!#REF!</definedName>
    <definedName name="BLPH256" localSheetId="3" hidden="1">'MTD Performance'!#REF!</definedName>
    <definedName name="BLPH257" localSheetId="1" hidden="1">'Feb'!#REF!</definedName>
    <definedName name="BLPH257" localSheetId="2" hidden="1">'Jan'!#REF!</definedName>
    <definedName name="BLPH257" localSheetId="3" hidden="1">'MTD Performance'!#REF!</definedName>
    <definedName name="BLPH258" localSheetId="1" hidden="1">'Feb'!#REF!</definedName>
    <definedName name="BLPH258" localSheetId="2" hidden="1">'Jan'!#REF!</definedName>
    <definedName name="BLPH258" localSheetId="3" hidden="1">'MTD Performance'!#REF!</definedName>
    <definedName name="BLPH259" localSheetId="1" hidden="1">'Feb'!#REF!</definedName>
    <definedName name="BLPH259" localSheetId="2" hidden="1">'Jan'!#REF!</definedName>
    <definedName name="BLPH259" localSheetId="3" hidden="1">'MTD Performance'!#REF!</definedName>
    <definedName name="BLPH26" hidden="1">#REF!</definedName>
    <definedName name="BLPH260" localSheetId="1" hidden="1">'Feb'!#REF!</definedName>
    <definedName name="BLPH260" localSheetId="2" hidden="1">'Jan'!#REF!</definedName>
    <definedName name="BLPH260" localSheetId="3" hidden="1">'MTD Performance'!#REF!</definedName>
    <definedName name="BLPH261" localSheetId="1" hidden="1">'Feb'!#REF!</definedName>
    <definedName name="BLPH261" localSheetId="2" hidden="1">'Jan'!#REF!</definedName>
    <definedName name="BLPH261" localSheetId="3" hidden="1">'MTD Performance'!#REF!</definedName>
    <definedName name="BLPH262" localSheetId="1" hidden="1">'Feb'!#REF!</definedName>
    <definedName name="BLPH262" localSheetId="2" hidden="1">'Jan'!#REF!</definedName>
    <definedName name="BLPH262" localSheetId="3" hidden="1">'MTD Performance'!#REF!</definedName>
    <definedName name="BLPH263" localSheetId="1" hidden="1">'Feb'!#REF!</definedName>
    <definedName name="BLPH263" localSheetId="2" hidden="1">'Jan'!#REF!</definedName>
    <definedName name="BLPH263" localSheetId="3" hidden="1">'MTD Performance'!#REF!</definedName>
    <definedName name="BLPH264" localSheetId="1" hidden="1">'Feb'!#REF!</definedName>
    <definedName name="BLPH264" localSheetId="2" hidden="1">'Jan'!#REF!</definedName>
    <definedName name="BLPH264" localSheetId="3" hidden="1">'MTD Performance'!#REF!</definedName>
    <definedName name="BLPH265" localSheetId="1" hidden="1">'Feb'!#REF!</definedName>
    <definedName name="BLPH265" localSheetId="2" hidden="1">'Jan'!#REF!</definedName>
    <definedName name="BLPH265" localSheetId="3" hidden="1">'MTD Performance'!#REF!</definedName>
    <definedName name="BLPH266" localSheetId="1" hidden="1">'Feb'!#REF!</definedName>
    <definedName name="BLPH266" localSheetId="2" hidden="1">'Jan'!#REF!</definedName>
    <definedName name="BLPH266" localSheetId="3" hidden="1">'MTD Performance'!#REF!</definedName>
    <definedName name="BLPH267" localSheetId="1" hidden="1">'Feb'!#REF!</definedName>
    <definedName name="BLPH267" localSheetId="2" hidden="1">'Jan'!#REF!</definedName>
    <definedName name="BLPH267" localSheetId="3" hidden="1">'MTD Performance'!#REF!</definedName>
    <definedName name="BLPH268" localSheetId="1" hidden="1">'Feb'!#REF!</definedName>
    <definedName name="BLPH268" localSheetId="2" hidden="1">'Jan'!#REF!</definedName>
    <definedName name="BLPH268" localSheetId="3" hidden="1">'MTD Performance'!#REF!</definedName>
    <definedName name="BLPH269" localSheetId="1" hidden="1">'Feb'!#REF!</definedName>
    <definedName name="BLPH269" localSheetId="2" hidden="1">'Jan'!#REF!</definedName>
    <definedName name="BLPH269" localSheetId="3" hidden="1">'MTD Performance'!#REF!</definedName>
    <definedName name="BLPH27" hidden="1">#REF!</definedName>
    <definedName name="BLPH270" localSheetId="1" hidden="1">'Feb'!#REF!</definedName>
    <definedName name="BLPH270" localSheetId="2" hidden="1">'Jan'!#REF!</definedName>
    <definedName name="BLPH270" localSheetId="3" hidden="1">'MTD Performance'!#REF!</definedName>
    <definedName name="BLPH271" localSheetId="1" hidden="1">'Feb'!#REF!</definedName>
    <definedName name="BLPH271" localSheetId="2" hidden="1">'Jan'!#REF!</definedName>
    <definedName name="BLPH271" localSheetId="3" hidden="1">'MTD Performance'!#REF!</definedName>
    <definedName name="BLPH272" localSheetId="1" hidden="1">'Feb'!#REF!</definedName>
    <definedName name="BLPH272" localSheetId="2" hidden="1">'Jan'!#REF!</definedName>
    <definedName name="BLPH272" localSheetId="3" hidden="1">'MTD Performance'!#REF!</definedName>
    <definedName name="BLPH273" localSheetId="1" hidden="1">'Feb'!#REF!</definedName>
    <definedName name="BLPH273" localSheetId="2" hidden="1">'Jan'!#REF!</definedName>
    <definedName name="BLPH273" localSheetId="3" hidden="1">'MTD Performance'!#REF!</definedName>
    <definedName name="BLPH274" localSheetId="1" hidden="1">'Feb'!#REF!</definedName>
    <definedName name="BLPH274" localSheetId="2" hidden="1">'Jan'!#REF!</definedName>
    <definedName name="BLPH274" localSheetId="3" hidden="1">'MTD Performance'!#REF!</definedName>
    <definedName name="BLPH275" localSheetId="1" hidden="1">'Feb'!#REF!</definedName>
    <definedName name="BLPH275" localSheetId="2" hidden="1">'Jan'!#REF!</definedName>
    <definedName name="BLPH275" localSheetId="3" hidden="1">'MTD Performance'!#REF!</definedName>
    <definedName name="BLPH276" localSheetId="1" hidden="1">'Feb'!#REF!</definedName>
    <definedName name="BLPH276" localSheetId="2" hidden="1">'Jan'!#REF!</definedName>
    <definedName name="BLPH276" localSheetId="3" hidden="1">'MTD Performance'!#REF!</definedName>
    <definedName name="BLPH277" localSheetId="1" hidden="1">'Feb'!#REF!</definedName>
    <definedName name="BLPH277" localSheetId="2" hidden="1">'Jan'!#REF!</definedName>
    <definedName name="BLPH277" localSheetId="3" hidden="1">'MTD Performance'!#REF!</definedName>
    <definedName name="BLPH278" localSheetId="1" hidden="1">'Feb'!#REF!</definedName>
    <definedName name="BLPH278" localSheetId="2" hidden="1">'Jan'!#REF!</definedName>
    <definedName name="BLPH278" localSheetId="3" hidden="1">'MTD Performance'!#REF!</definedName>
    <definedName name="BLPH279" localSheetId="1" hidden="1">'Feb'!#REF!</definedName>
    <definedName name="BLPH279" localSheetId="2" hidden="1">'Jan'!#REF!</definedName>
    <definedName name="BLPH279" localSheetId="3" hidden="1">'MTD Performance'!#REF!</definedName>
    <definedName name="BLPH28" hidden="1">#REF!</definedName>
    <definedName name="BLPH280" localSheetId="1" hidden="1">'Feb'!#REF!</definedName>
    <definedName name="BLPH280" localSheetId="2" hidden="1">'Jan'!#REF!</definedName>
    <definedName name="BLPH280" localSheetId="3" hidden="1">'MTD Performance'!#REF!</definedName>
    <definedName name="BLPH281" localSheetId="1" hidden="1">'Feb'!#REF!</definedName>
    <definedName name="BLPH281" localSheetId="2" hidden="1">'Jan'!#REF!</definedName>
    <definedName name="BLPH281" localSheetId="3" hidden="1">'MTD Performance'!#REF!</definedName>
    <definedName name="BLPH282" localSheetId="1" hidden="1">'Feb'!#REF!</definedName>
    <definedName name="BLPH282" localSheetId="2" hidden="1">'Jan'!#REF!</definedName>
    <definedName name="BLPH282" localSheetId="3" hidden="1">'MTD Performance'!#REF!</definedName>
    <definedName name="BLPH283" localSheetId="1" hidden="1">'Feb'!#REF!</definedName>
    <definedName name="BLPH283" localSheetId="2" hidden="1">'Jan'!#REF!</definedName>
    <definedName name="BLPH283" localSheetId="3" hidden="1">'MTD Performance'!#REF!</definedName>
    <definedName name="BLPH284" localSheetId="1" hidden="1">'Feb'!#REF!</definedName>
    <definedName name="BLPH284" localSheetId="2" hidden="1">'Jan'!#REF!</definedName>
    <definedName name="BLPH284" localSheetId="3" hidden="1">'MTD Performance'!#REF!</definedName>
    <definedName name="BLPH285" localSheetId="1" hidden="1">'Feb'!#REF!</definedName>
    <definedName name="BLPH285" localSheetId="2" hidden="1">'Jan'!#REF!</definedName>
    <definedName name="BLPH285" localSheetId="3" hidden="1">'MTD Performance'!#REF!</definedName>
    <definedName name="BLPH286" localSheetId="1" hidden="1">'Feb'!#REF!</definedName>
    <definedName name="BLPH286" localSheetId="2" hidden="1">'Jan'!#REF!</definedName>
    <definedName name="BLPH286" localSheetId="3" hidden="1">'MTD Performance'!#REF!</definedName>
    <definedName name="BLPH287" localSheetId="1" hidden="1">'Feb'!#REF!</definedName>
    <definedName name="BLPH287" localSheetId="2" hidden="1">'Jan'!#REF!</definedName>
    <definedName name="BLPH287" localSheetId="3" hidden="1">'MTD Performance'!#REF!</definedName>
    <definedName name="BLPH288" localSheetId="1" hidden="1">'Feb'!#REF!</definedName>
    <definedName name="BLPH288" localSheetId="2" hidden="1">'Jan'!#REF!</definedName>
    <definedName name="BLPH288" localSheetId="3" hidden="1">'MTD Performance'!#REF!</definedName>
    <definedName name="BLPH289" localSheetId="1" hidden="1">'Feb'!#REF!</definedName>
    <definedName name="BLPH289" localSheetId="2" hidden="1">'Jan'!#REF!</definedName>
    <definedName name="BLPH289" localSheetId="3" hidden="1">'MTD Performance'!#REF!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localSheetId="2" hidden="1">'Jan'!#REF!</definedName>
    <definedName name="BLPH45" localSheetId="3" hidden="1">'MTD Performance'!#REF!</definedName>
    <definedName name="BLPH45" hidden="1">'Feb'!#REF!</definedName>
    <definedName name="BLPH46" localSheetId="2" hidden="1">'Jan'!#REF!</definedName>
    <definedName name="BLPH46" localSheetId="3" hidden="1">'MTD Performance'!#REF!</definedName>
    <definedName name="BLPH46" hidden="1">'Feb'!#REF!</definedName>
    <definedName name="BLPH47" localSheetId="2" hidden="1">'Jan'!#REF!</definedName>
    <definedName name="BLPH47" localSheetId="3" hidden="1">'MTD Performance'!#REF!</definedName>
    <definedName name="BLPH47" hidden="1">'Feb'!#REF!</definedName>
    <definedName name="BLPH48" localSheetId="2" hidden="1">'Jan'!#REF!</definedName>
    <definedName name="BLPH48" localSheetId="3" hidden="1">'MTD Performance'!#REF!</definedName>
    <definedName name="BLPH48" hidden="1">'Feb'!#REF!</definedName>
    <definedName name="BLPH49" localSheetId="2" hidden="1">'Jan'!#REF!</definedName>
    <definedName name="BLPH49" localSheetId="3" hidden="1">'MTD Performance'!#REF!</definedName>
    <definedName name="BLPH49" hidden="1">'Feb'!#REF!</definedName>
    <definedName name="BLPH5" hidden="1">#REF!</definedName>
    <definedName name="BLPH50" localSheetId="2" hidden="1">'Jan'!#REF!</definedName>
    <definedName name="BLPH50" localSheetId="3" hidden="1">'MTD Performance'!#REF!</definedName>
    <definedName name="BLPH50" hidden="1">'Feb'!#REF!</definedName>
    <definedName name="BLPH51" localSheetId="2" hidden="1">'Jan'!#REF!</definedName>
    <definedName name="BLPH51" localSheetId="3" hidden="1">'MTD Performance'!#REF!</definedName>
    <definedName name="BLPH51" hidden="1">'Feb'!#REF!</definedName>
    <definedName name="BLPH52" localSheetId="2" hidden="1">'Jan'!#REF!</definedName>
    <definedName name="BLPH52" localSheetId="3" hidden="1">'MTD Performance'!#REF!</definedName>
    <definedName name="BLPH52" hidden="1">'Feb'!#REF!</definedName>
    <definedName name="BLPH53" localSheetId="2" hidden="1">'Jan'!#REF!</definedName>
    <definedName name="BLPH53" localSheetId="3" hidden="1">'MTD Performance'!#REF!</definedName>
    <definedName name="BLPH53" hidden="1">'Feb'!#REF!</definedName>
    <definedName name="BLPH54" localSheetId="2" hidden="1">'Jan'!#REF!</definedName>
    <definedName name="BLPH54" localSheetId="3" hidden="1">'MTD Performance'!#REF!</definedName>
    <definedName name="BLPH54" hidden="1">'Feb'!#REF!</definedName>
    <definedName name="BLPH55" localSheetId="2" hidden="1">'Jan'!#REF!</definedName>
    <definedName name="BLPH55" localSheetId="3" hidden="1">'MTD Performance'!#REF!</definedName>
    <definedName name="BLPH55" hidden="1">'Feb'!#REF!</definedName>
    <definedName name="BLPH56" localSheetId="2" hidden="1">'Jan'!#REF!</definedName>
    <definedName name="BLPH56" localSheetId="3" hidden="1">'MTD Performance'!#REF!</definedName>
    <definedName name="BLPH56" hidden="1">'Feb'!#REF!</definedName>
    <definedName name="BLPH57" localSheetId="2" hidden="1">'Jan'!#REF!</definedName>
    <definedName name="BLPH57" localSheetId="3" hidden="1">'MTD Performance'!#REF!</definedName>
    <definedName name="BLPH57" hidden="1">'Feb'!#REF!</definedName>
    <definedName name="BLPH58" localSheetId="2" hidden="1">'Jan'!#REF!</definedName>
    <definedName name="BLPH58" localSheetId="3" hidden="1">'MTD Performance'!#REF!</definedName>
    <definedName name="BLPH58" hidden="1">'Feb'!#REF!</definedName>
    <definedName name="BLPH59" localSheetId="2" hidden="1">'Jan'!#REF!</definedName>
    <definedName name="BLPH59" localSheetId="3" hidden="1">'MTD Performance'!#REF!</definedName>
    <definedName name="BLPH59" hidden="1">'Feb'!#REF!</definedName>
    <definedName name="BLPH6" hidden="1">#REF!</definedName>
    <definedName name="BLPH60" localSheetId="2" hidden="1">'Jan'!#REF!</definedName>
    <definedName name="BLPH60" localSheetId="3" hidden="1">'MTD Performance'!#REF!</definedName>
    <definedName name="BLPH60" hidden="1">'Feb'!#REF!</definedName>
    <definedName name="BLPH61" localSheetId="2" hidden="1">'Jan'!#REF!</definedName>
    <definedName name="BLPH61" localSheetId="3" hidden="1">'MTD Performance'!#REF!</definedName>
    <definedName name="BLPH61" hidden="1">'Feb'!#REF!</definedName>
    <definedName name="BLPH62" localSheetId="2" hidden="1">'Jan'!#REF!</definedName>
    <definedName name="BLPH62" localSheetId="3" hidden="1">'MTD Performance'!#REF!</definedName>
    <definedName name="BLPH62" hidden="1">'Feb'!#REF!</definedName>
    <definedName name="BLPH63" localSheetId="2" hidden="1">'Jan'!#REF!</definedName>
    <definedName name="BLPH63" localSheetId="3" hidden="1">'MTD Performance'!#REF!</definedName>
    <definedName name="BLPH63" hidden="1">'Feb'!#REF!</definedName>
    <definedName name="BLPH64" localSheetId="2" hidden="1">'Jan'!#REF!</definedName>
    <definedName name="BLPH64" localSheetId="3" hidden="1">'MTD Performance'!#REF!</definedName>
    <definedName name="BLPH64" hidden="1">'Feb'!#REF!</definedName>
    <definedName name="BLPH65" localSheetId="2" hidden="1">'Jan'!#REF!</definedName>
    <definedName name="BLPH65" localSheetId="3" hidden="1">'MTD Performance'!#REF!</definedName>
    <definedName name="BLPH65" hidden="1">'Feb'!#REF!</definedName>
    <definedName name="BLPH66" localSheetId="2" hidden="1">'Jan'!#REF!</definedName>
    <definedName name="BLPH66" localSheetId="3" hidden="1">'MTD Performance'!#REF!</definedName>
    <definedName name="BLPH66" hidden="1">'Feb'!#REF!</definedName>
    <definedName name="BLPH67" localSheetId="2" hidden="1">'Jan'!#REF!</definedName>
    <definedName name="BLPH67" localSheetId="3" hidden="1">'MTD Performance'!#REF!</definedName>
    <definedName name="BLPH67" hidden="1">'Feb'!#REF!</definedName>
    <definedName name="BLPH68" localSheetId="2" hidden="1">'Jan'!#REF!</definedName>
    <definedName name="BLPH68" localSheetId="3" hidden="1">'MTD Performance'!#REF!</definedName>
    <definedName name="BLPH68" hidden="1">'Feb'!#REF!</definedName>
    <definedName name="BLPH69" localSheetId="2" hidden="1">'Jan'!#REF!</definedName>
    <definedName name="BLPH69" localSheetId="3" hidden="1">'MTD Performance'!#REF!</definedName>
    <definedName name="BLPH69" hidden="1">'Feb'!#REF!</definedName>
    <definedName name="BLPH7" hidden="1">#REF!</definedName>
    <definedName name="BLPH70" localSheetId="2" hidden="1">'Jan'!#REF!</definedName>
    <definedName name="BLPH70" localSheetId="3" hidden="1">'MTD Performance'!#REF!</definedName>
    <definedName name="BLPH70" hidden="1">'Feb'!#REF!</definedName>
    <definedName name="BLPH71" localSheetId="2" hidden="1">'Jan'!#REF!</definedName>
    <definedName name="BLPH71" localSheetId="3" hidden="1">'MTD Performance'!#REF!</definedName>
    <definedName name="BLPH71" hidden="1">'Feb'!#REF!</definedName>
    <definedName name="BLPH72" localSheetId="2" hidden="1">'Jan'!#REF!</definedName>
    <definedName name="BLPH72" localSheetId="3" hidden="1">'MTD Performance'!#REF!</definedName>
    <definedName name="BLPH72" hidden="1">'Feb'!#REF!</definedName>
    <definedName name="BLPH73" localSheetId="2" hidden="1">'Jan'!#REF!</definedName>
    <definedName name="BLPH73" localSheetId="3" hidden="1">'MTD Performance'!#REF!</definedName>
    <definedName name="BLPH73" hidden="1">'Feb'!#REF!</definedName>
    <definedName name="BLPH74" localSheetId="2" hidden="1">'Jan'!#REF!</definedName>
    <definedName name="BLPH74" localSheetId="3" hidden="1">'MTD Performance'!#REF!</definedName>
    <definedName name="BLPH74" hidden="1">'Feb'!#REF!</definedName>
    <definedName name="BLPH75" localSheetId="2" hidden="1">'Jan'!#REF!</definedName>
    <definedName name="BLPH75" localSheetId="3" hidden="1">'MTD Performance'!#REF!</definedName>
    <definedName name="BLPH75" hidden="1">'Feb'!#REF!</definedName>
    <definedName name="BLPH76" localSheetId="2" hidden="1">'Jan'!#REF!</definedName>
    <definedName name="BLPH76" localSheetId="3" hidden="1">'MTD Performance'!#REF!</definedName>
    <definedName name="BLPH76" hidden="1">'Feb'!#REF!</definedName>
    <definedName name="BLPH77" localSheetId="2" hidden="1">'Jan'!#REF!</definedName>
    <definedName name="BLPH77" localSheetId="3" hidden="1">'MTD Performance'!#REF!</definedName>
    <definedName name="BLPH77" hidden="1">'Feb'!#REF!</definedName>
    <definedName name="BLPH78" localSheetId="2" hidden="1">'Jan'!#REF!</definedName>
    <definedName name="BLPH78" localSheetId="3" hidden="1">'MTD Performance'!#REF!</definedName>
    <definedName name="BLPH78" hidden="1">'Feb'!#REF!</definedName>
    <definedName name="BLPH79" localSheetId="2" hidden="1">'Jan'!#REF!</definedName>
    <definedName name="BLPH79" localSheetId="3" hidden="1">'MTD Performance'!#REF!</definedName>
    <definedName name="BLPH79" hidden="1">'Feb'!#REF!</definedName>
    <definedName name="BLPH8" hidden="1">#REF!</definedName>
    <definedName name="BLPH80" localSheetId="2" hidden="1">'Jan'!#REF!</definedName>
    <definedName name="BLPH80" localSheetId="3" hidden="1">'MTD Performance'!#REF!</definedName>
    <definedName name="BLPH80" hidden="1">'Feb'!#REF!</definedName>
    <definedName name="BLPH81" localSheetId="2" hidden="1">'Jan'!#REF!</definedName>
    <definedName name="BLPH81" localSheetId="3" hidden="1">'MTD Performance'!#REF!</definedName>
    <definedName name="BLPH81" hidden="1">'Feb'!#REF!</definedName>
    <definedName name="BLPH82" localSheetId="2" hidden="1">'Jan'!#REF!</definedName>
    <definedName name="BLPH82" localSheetId="3" hidden="1">'MTD Performance'!#REF!</definedName>
    <definedName name="BLPH82" hidden="1">'Feb'!#REF!</definedName>
    <definedName name="BLPH83" localSheetId="2" hidden="1">'Jan'!#REF!</definedName>
    <definedName name="BLPH83" localSheetId="3" hidden="1">'MTD Performance'!#REF!</definedName>
    <definedName name="BLPH83" hidden="1">'Feb'!#REF!</definedName>
    <definedName name="BLPH84" localSheetId="2" hidden="1">'Jan'!#REF!</definedName>
    <definedName name="BLPH84" localSheetId="3" hidden="1">'MTD Performance'!#REF!</definedName>
    <definedName name="BLPH84" hidden="1">'Feb'!#REF!</definedName>
    <definedName name="BLPH85" localSheetId="2" hidden="1">'Jan'!#REF!</definedName>
    <definedName name="BLPH85" localSheetId="3" hidden="1">'MTD Performance'!#REF!</definedName>
    <definedName name="BLPH85" hidden="1">'Feb'!#REF!</definedName>
    <definedName name="BLPH86" localSheetId="2" hidden="1">'Jan'!#REF!</definedName>
    <definedName name="BLPH86" localSheetId="3" hidden="1">'MTD Performance'!#REF!</definedName>
    <definedName name="BLPH86" hidden="1">'Feb'!#REF!</definedName>
    <definedName name="BLPH87" localSheetId="2" hidden="1">'Jan'!#REF!</definedName>
    <definedName name="BLPH87" localSheetId="3" hidden="1">'MTD Performance'!#REF!</definedName>
    <definedName name="BLPH87" hidden="1">'Feb'!#REF!</definedName>
    <definedName name="BLPH88" localSheetId="2" hidden="1">'Jan'!#REF!</definedName>
    <definedName name="BLPH88" localSheetId="3" hidden="1">'MTD Performance'!#REF!</definedName>
    <definedName name="BLPH88" hidden="1">'Feb'!#REF!</definedName>
    <definedName name="BLPH89" localSheetId="2" hidden="1">'Jan'!#REF!</definedName>
    <definedName name="BLPH89" localSheetId="3" hidden="1">'MTD Performance'!#REF!</definedName>
    <definedName name="BLPH89" hidden="1">'Feb'!#REF!</definedName>
    <definedName name="BLPH9" hidden="1">#REF!</definedName>
    <definedName name="BLPH90" localSheetId="2" hidden="1">'Jan'!#REF!</definedName>
    <definedName name="BLPH90" localSheetId="3" hidden="1">'MTD Performance'!#REF!</definedName>
    <definedName name="BLPH90" hidden="1">'Feb'!#REF!</definedName>
    <definedName name="BLPH91" localSheetId="2" hidden="1">'Jan'!#REF!</definedName>
    <definedName name="BLPH91" localSheetId="3" hidden="1">'MTD Performance'!#REF!</definedName>
    <definedName name="BLPH91" hidden="1">'Feb'!#REF!</definedName>
    <definedName name="BLPH92" localSheetId="2" hidden="1">'Jan'!#REF!</definedName>
    <definedName name="BLPH92" localSheetId="3" hidden="1">'MTD Performance'!#REF!</definedName>
    <definedName name="BLPH92" hidden="1">'Feb'!#REF!</definedName>
    <definedName name="BLPH93" localSheetId="2" hidden="1">'Jan'!#REF!</definedName>
    <definedName name="BLPH93" localSheetId="3" hidden="1">'MTD Performance'!#REF!</definedName>
    <definedName name="BLPH93" hidden="1">'Feb'!#REF!</definedName>
    <definedName name="BLPH94" localSheetId="2" hidden="1">'Jan'!#REF!</definedName>
    <definedName name="BLPH94" localSheetId="3" hidden="1">'MTD Performance'!#REF!</definedName>
    <definedName name="BLPH94" hidden="1">'Feb'!#REF!</definedName>
    <definedName name="BLPH95" localSheetId="2" hidden="1">'Jan'!#REF!</definedName>
    <definedName name="BLPH95" localSheetId="3" hidden="1">'MTD Performance'!#REF!</definedName>
    <definedName name="BLPH95" hidden="1">'Feb'!#REF!</definedName>
    <definedName name="BLPH96" localSheetId="2" hidden="1">'Jan'!#REF!</definedName>
    <definedName name="BLPH96" localSheetId="3" hidden="1">'MTD Performance'!#REF!</definedName>
    <definedName name="BLPH96" hidden="1">'Feb'!#REF!</definedName>
    <definedName name="BLPH97" localSheetId="2" hidden="1">'Jan'!#REF!</definedName>
    <definedName name="BLPH97" localSheetId="3" hidden="1">'MTD Performance'!#REF!</definedName>
    <definedName name="BLPH97" hidden="1">'Feb'!#REF!</definedName>
    <definedName name="BLPH98" localSheetId="2" hidden="1">'Jan'!#REF!</definedName>
    <definedName name="BLPH98" localSheetId="3" hidden="1">'MTD Performance'!#REF!</definedName>
    <definedName name="BLPH98" hidden="1">'Feb'!#REF!</definedName>
    <definedName name="BLPH99" localSheetId="2" hidden="1">'Jan'!#REF!</definedName>
    <definedName name="BLPH99" localSheetId="3" hidden="1">'MTD Performance'!#REF!</definedName>
    <definedName name="BLPH99" hidden="1">'Feb'!#REF!</definedName>
    <definedName name="_xlnm.Print_Area" localSheetId="1">'Feb'!$B$2:$P$60</definedName>
    <definedName name="_xlnm.Print_Area" localSheetId="2">'Jan'!$B$2:$P$60</definedName>
    <definedName name="_xlnm.Print_Area" localSheetId="3">'MTD Performance'!$B$2:$K$44</definedName>
  </definedNames>
  <calcPr fullCalcOnLoad="1"/>
  <pivotCaches>
    <pivotCache cacheId="3" r:id="rId5"/>
    <pivotCache cacheId="2" r:id="rId6"/>
  </pivotCaches>
</workbook>
</file>

<file path=xl/comments2.xml><?xml version="1.0" encoding="utf-8"?>
<comments xmlns="http://schemas.openxmlformats.org/spreadsheetml/2006/main">
  <authors>
    <author>Office of the Treasurer The O</author>
  </authors>
  <commentList>
    <comment ref="R6" authorId="0">
      <text>
        <r>
          <rPr>
            <b/>
            <sz val="12"/>
            <rFont val="Tahoma"/>
            <family val="2"/>
          </rPr>
          <t>ENTER Month-end DATE HERE</t>
        </r>
      </text>
    </comment>
  </commentList>
</comments>
</file>

<file path=xl/sharedStrings.xml><?xml version="1.0" encoding="utf-8"?>
<sst xmlns="http://schemas.openxmlformats.org/spreadsheetml/2006/main" count="614" uniqueCount="154">
  <si>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</si>
  <si>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</si>
  <si>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</si>
  <si>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</si>
  <si>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</si>
  <si>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</si>
  <si>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</si>
  <si>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</si>
  <si>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</si>
  <si>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</si>
  <si>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</si>
  <si>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</si>
  <si>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</si>
  <si>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</si>
  <si>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</si>
  <si>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</si>
  <si>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Citigroup</t>
  </si>
  <si>
    <t>C</t>
  </si>
  <si>
    <t>XOM</t>
  </si>
  <si>
    <t>General Electric</t>
  </si>
  <si>
    <t>GE</t>
  </si>
  <si>
    <t>Microsoft</t>
  </si>
  <si>
    <t>MSFT</t>
  </si>
  <si>
    <t>Verizon Communications</t>
  </si>
  <si>
    <t>VZ</t>
  </si>
  <si>
    <t>CASH AND EQUIVALENTS</t>
  </si>
  <si>
    <t>SSGA FDS U S Govt MMF</t>
  </si>
  <si>
    <t>TOTAL PORTFOLIO</t>
  </si>
  <si>
    <t>Cash and Common Stocks</t>
  </si>
  <si>
    <t>LLL</t>
  </si>
  <si>
    <t>COF</t>
  </si>
  <si>
    <t>Market Cap (In Millions $)</t>
  </si>
  <si>
    <t>Hewlett-Packard Co</t>
  </si>
  <si>
    <t>HPQ</t>
  </si>
  <si>
    <t>JNJ</t>
  </si>
  <si>
    <t>AGGREGATE PORTFOLIO METRICS</t>
  </si>
  <si>
    <t>Portfolio Beta</t>
  </si>
  <si>
    <t>Viacom Inc</t>
  </si>
  <si>
    <t>VIA</t>
  </si>
  <si>
    <t>Average P/E</t>
  </si>
  <si>
    <t>Average P/BV</t>
  </si>
  <si>
    <t xml:space="preserve">Avg. Mkt. Cap. (in $ mln.) </t>
  </si>
  <si>
    <t>Suez Sponsored ADR</t>
  </si>
  <si>
    <t>SZE</t>
  </si>
  <si>
    <t>Merrill Lynch &amp; Co.</t>
  </si>
  <si>
    <t>MER</t>
  </si>
  <si>
    <t>Capital One Financial Corp.</t>
  </si>
  <si>
    <t>Exxon Mobil Corp.</t>
  </si>
  <si>
    <t>Johnson &amp; Johnson</t>
  </si>
  <si>
    <t>BUD</t>
  </si>
  <si>
    <t>INFY</t>
  </si>
  <si>
    <t>Mastercard Cl-A</t>
  </si>
  <si>
    <t>MA</t>
  </si>
  <si>
    <t>Sprint Nextel Corp</t>
  </si>
  <si>
    <t>S</t>
  </si>
  <si>
    <t>Stryker Corp</t>
  </si>
  <si>
    <t>SYK</t>
  </si>
  <si>
    <t>American Movil SA</t>
  </si>
  <si>
    <t>AMX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</si>
  <si>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</si>
  <si>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</si>
  <si>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</si>
  <si>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</si>
  <si>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</si>
  <si>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</si>
  <si>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</si>
  <si>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QTD</t>
  </si>
  <si>
    <t>S&amp;P 500</t>
  </si>
  <si>
    <t>SIM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</si>
  <si>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</si>
  <si>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</si>
  <si>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</si>
  <si>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</si>
  <si>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</si>
  <si>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</si>
  <si>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</si>
  <si>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</si>
  <si>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</si>
  <si>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</si>
  <si>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</si>
  <si>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WIN</t>
  </si>
  <si>
    <t>Windstream Corp</t>
  </si>
  <si>
    <t>Carnival Corp</t>
  </si>
  <si>
    <t>Valero Corp</t>
  </si>
  <si>
    <t>VLO</t>
  </si>
  <si>
    <t>CCL</t>
  </si>
  <si>
    <t>US Bancorp</t>
  </si>
  <si>
    <t>USB</t>
  </si>
  <si>
    <t>Wellpoint</t>
  </si>
  <si>
    <t>WLP</t>
  </si>
  <si>
    <t>Anheuser Busch Cos Inc</t>
  </si>
  <si>
    <t>Infosys Technologies ADR</t>
  </si>
  <si>
    <t>GIC Sector</t>
  </si>
  <si>
    <t>L-3 Communcations Corp.</t>
  </si>
  <si>
    <t>Dividend Yield</t>
  </si>
  <si>
    <t>ABB</t>
  </si>
  <si>
    <t>BMR</t>
  </si>
  <si>
    <t>TEVA</t>
  </si>
  <si>
    <t>DEL</t>
  </si>
  <si>
    <t>HNP</t>
  </si>
  <si>
    <t>HAL</t>
  </si>
  <si>
    <t>COH</t>
  </si>
  <si>
    <t>MO</t>
  </si>
  <si>
    <t>UNP</t>
  </si>
  <si>
    <t>DNA</t>
  </si>
  <si>
    <t>ABB LTD ADR</t>
  </si>
  <si>
    <t>Biomed Realty Trust inc</t>
  </si>
  <si>
    <t>Teva Pharmaceutical ADR</t>
  </si>
  <si>
    <t>Deltic Timber Corp</t>
  </si>
  <si>
    <t>Huaneng Power Intl ADR</t>
  </si>
  <si>
    <t>Halliburton Co</t>
  </si>
  <si>
    <t>Coach Inc</t>
  </si>
  <si>
    <t>Altria Group Inc</t>
  </si>
  <si>
    <t>Union Pacific Corp</t>
  </si>
  <si>
    <t>Genentech Inc</t>
  </si>
  <si>
    <t>IDEARC Inc</t>
  </si>
  <si>
    <t>IAR</t>
  </si>
  <si>
    <t>Cons Staples</t>
  </si>
  <si>
    <t>Telecom</t>
  </si>
  <si>
    <t>Cons Discr</t>
  </si>
  <si>
    <t>Info Tech</t>
  </si>
  <si>
    <t>Total</t>
  </si>
  <si>
    <t>Grand Total</t>
  </si>
  <si>
    <t xml:space="preserve">Top Ten Holding by Market Value    </t>
  </si>
  <si>
    <r>
      <t xml:space="preserve">+ outperformance/ </t>
    </r>
    <r>
      <rPr>
        <sz val="10"/>
        <color indexed="10"/>
        <rFont val="Arial"/>
        <family val="2"/>
      </rPr>
      <t>- (underperformance)</t>
    </r>
  </si>
  <si>
    <t>S&amp;P MTD</t>
  </si>
  <si>
    <t>Eqy_Ind_DPS_Annual_Net</t>
  </si>
  <si>
    <t>PX TO BOOK RATIO</t>
  </si>
  <si>
    <t>Eqy_Sh_Out</t>
  </si>
  <si>
    <t>PE_RATIO</t>
  </si>
  <si>
    <t>Eqy Beta</t>
  </si>
  <si>
    <t>LAST PRICE</t>
  </si>
  <si>
    <t>EQY_DVD_YLD_12M_NET</t>
  </si>
  <si>
    <t>%age Equity</t>
  </si>
  <si>
    <t>Wtd. Mkt. Cap</t>
  </si>
  <si>
    <t>P/E</t>
  </si>
  <si>
    <t>Wtd. Avg. P/E</t>
  </si>
  <si>
    <t>P/BV</t>
  </si>
  <si>
    <t>Wtd. Avg. P/BV</t>
  </si>
  <si>
    <t>Div Yield</t>
  </si>
  <si>
    <t>Avg Div Yield</t>
  </si>
  <si>
    <t>Fiscal YTD</t>
  </si>
  <si>
    <t>S&amp;P QTD</t>
  </si>
  <si>
    <t>S&amp;P YTD</t>
  </si>
  <si>
    <t>Jan</t>
  </si>
  <si>
    <t>Jan Mkt Value</t>
  </si>
  <si>
    <t>Feb Price</t>
  </si>
  <si>
    <t>Feb Mkt Value</t>
  </si>
  <si>
    <t>Dividend</t>
  </si>
  <si>
    <t>Monthly Performance Analysis</t>
  </si>
  <si>
    <t>Sum of Jan Mkt Value</t>
  </si>
  <si>
    <t>Data</t>
  </si>
  <si>
    <t>Sum of Feb Mkt Value</t>
  </si>
  <si>
    <t>SIM MTD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</si>
</sst>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_(* #,##0.000_);_(* \(#,##0.000\);_(* &quot;-&quot;???_);_(@_)"/>
    <numFmt numFmtId="173" formatCode="_(* #,##0.0_);_(* \(#,##0.0\);_(* &quot;-&quot;?_);_(@_)"/>
    <numFmt numFmtId="174" formatCode="&quot;$&quot;#,##0.0_);[Red]\(&quot;$&quot;#,##0.0\)"/>
    <numFmt numFmtId="175" formatCode="0.00_);[Red]\(0.00\)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0.0%"/>
    <numFmt numFmtId="179" formatCode="0.0000000"/>
    <numFmt numFmtId="180" formatCode="0.000000"/>
    <numFmt numFmtId="181" formatCode="0.00000"/>
    <numFmt numFmtId="182" formatCode="m/d/yy"/>
    <numFmt numFmtId="183" formatCode="0.0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0.00000000"/>
    <numFmt numFmtId="192" formatCode="#,##0.000"/>
    <numFmt numFmtId="193" formatCode="#,##0.0000"/>
    <numFmt numFmtId="194" formatCode="0.000%"/>
    <numFmt numFmtId="195" formatCode="m/d"/>
    <numFmt numFmtId="196" formatCode="0.0000%"/>
    <numFmt numFmtId="197" formatCode="#,##0.0_);\(#,##0.0\)"/>
    <numFmt numFmtId="198" formatCode="&quot;$&quot;#,##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i/>
      <sz val="12"/>
      <color indexed="8"/>
      <name val="Tahoma"/>
      <family val="2"/>
    </font>
    <font>
      <b/>
      <u val="single"/>
      <sz val="12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u val="single"/>
      <sz val="12"/>
      <color indexed="8"/>
      <name val="Tahoma"/>
      <family val="2"/>
    </font>
    <font>
      <i/>
      <u val="single"/>
      <sz val="12"/>
      <color indexed="8"/>
      <name val="Tahoma"/>
      <family val="2"/>
    </font>
    <font>
      <u val="single"/>
      <sz val="10"/>
      <name val="Tahoma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43" fontId="3" fillId="0" borderId="0" xfId="15" applyFont="1" applyAlignment="1">
      <alignment/>
    </xf>
    <xf numFmtId="0" fontId="3" fillId="0" borderId="0" xfId="0" applyFont="1" applyBorder="1" applyAlignment="1">
      <alignment/>
    </xf>
    <xf numFmtId="0" fontId="5" fillId="2" borderId="2" xfId="0" applyFont="1" applyFill="1" applyBorder="1" applyAlignment="1">
      <alignment/>
    </xf>
    <xf numFmtId="37" fontId="7" fillId="3" borderId="3" xfId="0" applyNumberFormat="1" applyFont="1" applyFill="1" applyBorder="1" applyAlignment="1">
      <alignment horizontal="centerContinuous"/>
    </xf>
    <xf numFmtId="0" fontId="7" fillId="3" borderId="3" xfId="0" applyNumberFormat="1" applyFont="1" applyFill="1" applyBorder="1" applyAlignment="1">
      <alignment horizontal="centerContinuous"/>
    </xf>
    <xf numFmtId="0" fontId="5" fillId="2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center"/>
    </xf>
    <xf numFmtId="38" fontId="7" fillId="3" borderId="3" xfId="0" applyNumberFormat="1" applyFont="1" applyFill="1" applyBorder="1" applyAlignment="1">
      <alignment horizontal="centerContinuous"/>
    </xf>
    <xf numFmtId="165" fontId="7" fillId="3" borderId="3" xfId="0" applyNumberFormat="1" applyFont="1" applyFill="1" applyBorder="1" applyAlignment="1">
      <alignment horizontal="centerContinuous"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3" borderId="5" xfId="0" applyNumberFormat="1" applyFont="1" applyFill="1" applyBorder="1" applyAlignment="1">
      <alignment horizontal="center" wrapText="1"/>
    </xf>
    <xf numFmtId="165" fontId="7" fillId="3" borderId="5" xfId="0" applyNumberFormat="1" applyFont="1" applyFill="1" applyBorder="1" applyAlignment="1">
      <alignment horizontal="center" wrapText="1"/>
    </xf>
    <xf numFmtId="37" fontId="7" fillId="3" borderId="5" xfId="0" applyNumberFormat="1" applyFont="1" applyFill="1" applyBorder="1" applyAlignment="1">
      <alignment horizontal="center" wrapText="1"/>
    </xf>
    <xf numFmtId="166" fontId="7" fillId="3" borderId="5" xfId="0" applyNumberFormat="1" applyFont="1" applyFill="1" applyBorder="1" applyAlignment="1">
      <alignment horizontal="center" wrapText="1"/>
    </xf>
    <xf numFmtId="38" fontId="7" fillId="3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/>
    </xf>
    <xf numFmtId="0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37" fontId="9" fillId="3" borderId="0" xfId="0" applyNumberFormat="1" applyFont="1" applyFill="1" applyBorder="1" applyAlignment="1">
      <alignment/>
    </xf>
    <xf numFmtId="16" fontId="9" fillId="3" borderId="0" xfId="0" applyNumberFormat="1" applyFont="1" applyFill="1" applyBorder="1" applyAlignment="1">
      <alignment/>
    </xf>
    <xf numFmtId="38" fontId="9" fillId="3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" fontId="9" fillId="2" borderId="0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167" fontId="9" fillId="3" borderId="8" xfId="15" applyNumberFormat="1" applyFont="1" applyFill="1" applyBorder="1" applyAlignment="1">
      <alignment/>
    </xf>
    <xf numFmtId="43" fontId="9" fillId="3" borderId="0" xfId="15" applyFont="1" applyFill="1" applyBorder="1" applyAlignment="1">
      <alignment/>
    </xf>
    <xf numFmtId="43" fontId="9" fillId="3" borderId="0" xfId="15" applyNumberFormat="1" applyFont="1" applyFill="1" applyBorder="1" applyAlignment="1">
      <alignment/>
    </xf>
    <xf numFmtId="14" fontId="9" fillId="3" borderId="0" xfId="15" applyNumberFormat="1" applyFont="1" applyFill="1" applyBorder="1" applyAlignment="1">
      <alignment/>
    </xf>
    <xf numFmtId="8" fontId="9" fillId="2" borderId="0" xfId="0" applyNumberFormat="1" applyFont="1" applyFill="1" applyBorder="1" applyAlignment="1">
      <alignment/>
    </xf>
    <xf numFmtId="8" fontId="9" fillId="3" borderId="0" xfId="0" applyNumberFormat="1" applyFont="1" applyFill="1" applyBorder="1" applyAlignment="1">
      <alignment horizontal="right"/>
    </xf>
    <xf numFmtId="10" fontId="9" fillId="3" borderId="0" xfId="0" applyNumberFormat="1" applyFont="1" applyFill="1" applyBorder="1" applyAlignment="1">
      <alignment horizontal="center"/>
    </xf>
    <xf numFmtId="171" fontId="9" fillId="3" borderId="0" xfId="15" applyNumberFormat="1" applyFont="1" applyFill="1" applyBorder="1" applyAlignment="1">
      <alignment/>
    </xf>
    <xf numFmtId="167" fontId="9" fillId="3" borderId="0" xfId="15" applyNumberFormat="1" applyFont="1" applyFill="1" applyBorder="1" applyAlignment="1">
      <alignment/>
    </xf>
    <xf numFmtId="43" fontId="9" fillId="3" borderId="9" xfId="15" applyNumberFormat="1" applyFont="1" applyFill="1" applyBorder="1" applyAlignment="1">
      <alignment/>
    </xf>
    <xf numFmtId="0" fontId="9" fillId="3" borderId="3" xfId="0" applyNumberFormat="1" applyFont="1" applyFill="1" applyBorder="1" applyAlignment="1">
      <alignment/>
    </xf>
    <xf numFmtId="39" fontId="9" fillId="2" borderId="3" xfId="0" applyNumberFormat="1" applyFont="1" applyFill="1" applyBorder="1" applyAlignment="1">
      <alignment/>
    </xf>
    <xf numFmtId="0" fontId="9" fillId="2" borderId="3" xfId="0" applyNumberFormat="1" applyFont="1" applyFill="1" applyBorder="1" applyAlignment="1">
      <alignment horizontal="center"/>
    </xf>
    <xf numFmtId="6" fontId="9" fillId="3" borderId="3" xfId="0" applyNumberFormat="1" applyFont="1" applyFill="1" applyBorder="1" applyAlignment="1">
      <alignment horizontal="right"/>
    </xf>
    <xf numFmtId="43" fontId="9" fillId="3" borderId="3" xfId="15" applyFont="1" applyFill="1" applyBorder="1" applyAlignment="1">
      <alignment horizontal="center"/>
    </xf>
    <xf numFmtId="10" fontId="9" fillId="3" borderId="3" xfId="0" applyNumberFormat="1" applyFont="1" applyFill="1" applyBorder="1" applyAlignment="1">
      <alignment horizontal="center"/>
    </xf>
    <xf numFmtId="39" fontId="8" fillId="2" borderId="3" xfId="0" applyNumberFormat="1" applyFont="1" applyFill="1" applyBorder="1" applyAlignment="1">
      <alignment/>
    </xf>
    <xf numFmtId="39" fontId="8" fillId="2" borderId="10" xfId="0" applyNumberFormat="1" applyFont="1" applyFill="1" applyBorder="1" applyAlignment="1">
      <alignment/>
    </xf>
    <xf numFmtId="37" fontId="9" fillId="3" borderId="4" xfId="0" applyNumberFormat="1" applyFont="1" applyFill="1" applyBorder="1" applyAlignment="1">
      <alignment horizontal="right"/>
    </xf>
    <xf numFmtId="37" fontId="9" fillId="3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39" fontId="9" fillId="3" borderId="0" xfId="0" applyNumberFormat="1" applyFont="1" applyFill="1" applyBorder="1" applyAlignment="1">
      <alignment horizontal="center"/>
    </xf>
    <xf numFmtId="168" fontId="9" fillId="3" borderId="0" xfId="17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>
      <alignment/>
    </xf>
    <xf numFmtId="167" fontId="3" fillId="2" borderId="0" xfId="15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10" fontId="9" fillId="3" borderId="0" xfId="21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44" fontId="9" fillId="2" borderId="0" xfId="17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9" fontId="9" fillId="2" borderId="0" xfId="2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40" fontId="8" fillId="2" borderId="3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8" fontId="9" fillId="0" borderId="0" xfId="17" applyNumberFormat="1" applyFont="1" applyFill="1" applyBorder="1" applyAlignment="1">
      <alignment/>
    </xf>
    <xf numFmtId="44" fontId="3" fillId="0" borderId="0" xfId="17" applyFont="1" applyAlignment="1">
      <alignment/>
    </xf>
    <xf numFmtId="44" fontId="3" fillId="0" borderId="0" xfId="0" applyNumberFormat="1" applyFont="1" applyAlignment="1">
      <alignment/>
    </xf>
    <xf numFmtId="43" fontId="9" fillId="3" borderId="0" xfId="15" applyFont="1" applyFill="1" applyBorder="1" applyAlignment="1" quotePrefix="1">
      <alignment/>
    </xf>
    <xf numFmtId="37" fontId="5" fillId="3" borderId="11" xfId="0" applyNumberFormat="1" applyFont="1" applyFill="1" applyBorder="1" applyAlignment="1">
      <alignment horizontal="centerContinuous"/>
    </xf>
    <xf numFmtId="37" fontId="5" fillId="3" borderId="1" xfId="0" applyNumberFormat="1" applyFont="1" applyFill="1" applyBorder="1" applyAlignment="1">
      <alignment horizontal="centerContinuous"/>
    </xf>
    <xf numFmtId="37" fontId="5" fillId="3" borderId="4" xfId="0" applyNumberFormat="1" applyFont="1" applyFill="1" applyBorder="1" applyAlignment="1">
      <alignment horizontal="centerContinuous"/>
    </xf>
    <xf numFmtId="37" fontId="5" fillId="3" borderId="0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 applyAlignment="1">
      <alignment horizontal="centerContinuous"/>
    </xf>
    <xf numFmtId="0" fontId="5" fillId="3" borderId="0" xfId="0" applyNumberFormat="1" applyFont="1" applyFill="1" applyBorder="1" applyAlignment="1">
      <alignment horizontal="centerContinuous"/>
    </xf>
    <xf numFmtId="164" fontId="6" fillId="3" borderId="4" xfId="0" applyNumberFormat="1" applyFont="1" applyFill="1" applyBorder="1" applyAlignment="1">
      <alignment horizontal="centerContinuous"/>
    </xf>
    <xf numFmtId="164" fontId="6" fillId="3" borderId="0" xfId="0" applyNumberFormat="1" applyFont="1" applyFill="1" applyBorder="1" applyAlignment="1">
      <alignment horizontal="centerContinuous"/>
    </xf>
    <xf numFmtId="37" fontId="5" fillId="3" borderId="12" xfId="0" applyNumberFormat="1" applyFont="1" applyFill="1" applyBorder="1" applyAlignment="1">
      <alignment horizontal="centerContinuous"/>
    </xf>
    <xf numFmtId="37" fontId="5" fillId="3" borderId="9" xfId="0" applyNumberFormat="1" applyFont="1" applyFill="1" applyBorder="1" applyAlignment="1">
      <alignment horizontal="centerContinuous"/>
    </xf>
    <xf numFmtId="0" fontId="5" fillId="3" borderId="9" xfId="0" applyNumberFormat="1" applyFont="1" applyFill="1" applyBorder="1" applyAlignment="1">
      <alignment horizontal="centerContinuous"/>
    </xf>
    <xf numFmtId="164" fontId="6" fillId="3" borderId="9" xfId="0" applyNumberFormat="1" applyFont="1" applyFill="1" applyBorder="1" applyAlignment="1">
      <alignment horizontal="centerContinuous"/>
    </xf>
    <xf numFmtId="0" fontId="5" fillId="2" borderId="10" xfId="0" applyFont="1" applyFill="1" applyBorder="1" applyAlignment="1">
      <alignment/>
    </xf>
    <xf numFmtId="43" fontId="9" fillId="2" borderId="0" xfId="15" applyFont="1" applyFill="1" applyBorder="1" applyAlignment="1">
      <alignment/>
    </xf>
    <xf numFmtId="8" fontId="9" fillId="2" borderId="0" xfId="0" applyNumberFormat="1" applyFont="1" applyFill="1" applyBorder="1" applyAlignment="1">
      <alignment horizontal="right"/>
    </xf>
    <xf numFmtId="43" fontId="9" fillId="2" borderId="0" xfId="15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>
      <alignment horizontal="left" indent="2"/>
    </xf>
    <xf numFmtId="0" fontId="9" fillId="2" borderId="0" xfId="0" applyNumberFormat="1" applyFont="1" applyFill="1" applyBorder="1" applyAlignment="1">
      <alignment horizontal="left" indent="2"/>
    </xf>
    <xf numFmtId="174" fontId="9" fillId="2" borderId="0" xfId="0" applyNumberFormat="1" applyFont="1" applyFill="1" applyBorder="1" applyAlignment="1">
      <alignment/>
    </xf>
    <xf numFmtId="174" fontId="9" fillId="2" borderId="3" xfId="0" applyNumberFormat="1" applyFont="1" applyFill="1" applyBorder="1" applyAlignment="1">
      <alignment/>
    </xf>
    <xf numFmtId="174" fontId="9" fillId="2" borderId="0" xfId="17" applyNumberFormat="1" applyFont="1" applyFill="1" applyBorder="1" applyAlignment="1">
      <alignment/>
    </xf>
    <xf numFmtId="174" fontId="9" fillId="3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174" fontId="9" fillId="2" borderId="0" xfId="17" applyNumberFormat="1" applyFont="1" applyFill="1" applyBorder="1" applyAlignment="1">
      <alignment/>
    </xf>
    <xf numFmtId="6" fontId="9" fillId="3" borderId="0" xfId="0" applyNumberFormat="1" applyFont="1" applyFill="1" applyBorder="1" applyAlignment="1">
      <alignment horizontal="right"/>
    </xf>
    <xf numFmtId="6" fontId="9" fillId="3" borderId="0" xfId="17" applyNumberFormat="1" applyFont="1" applyFill="1" applyBorder="1" applyAlignment="1">
      <alignment horizontal="right"/>
    </xf>
    <xf numFmtId="174" fontId="9" fillId="3" borderId="3" xfId="15" applyNumberFormat="1" applyFont="1" applyFill="1" applyBorder="1" applyAlignment="1">
      <alignment/>
    </xf>
    <xf numFmtId="169" fontId="9" fillId="3" borderId="0" xfId="15" applyNumberFormat="1" applyFont="1" applyFill="1" applyBorder="1" applyAlignment="1">
      <alignment/>
    </xf>
    <xf numFmtId="177" fontId="9" fillId="3" borderId="0" xfId="15" applyNumberFormat="1" applyFont="1" applyFill="1" applyBorder="1" applyAlignment="1">
      <alignment/>
    </xf>
    <xf numFmtId="177" fontId="9" fillId="3" borderId="3" xfId="15" applyNumberFormat="1" applyFont="1" applyFill="1" applyBorder="1" applyAlignment="1">
      <alignment/>
    </xf>
    <xf numFmtId="177" fontId="9" fillId="3" borderId="0" xfId="17" applyNumberFormat="1" applyFont="1" applyFill="1" applyBorder="1" applyAlignment="1">
      <alignment/>
    </xf>
    <xf numFmtId="177" fontId="8" fillId="2" borderId="0" xfId="17" applyNumberFormat="1" applyFont="1" applyFill="1" applyBorder="1" applyAlignment="1">
      <alignment/>
    </xf>
    <xf numFmtId="177" fontId="9" fillId="2" borderId="0" xfId="17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 horizontal="right"/>
    </xf>
    <xf numFmtId="10" fontId="9" fillId="3" borderId="3" xfId="0" applyNumberFormat="1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10" fontId="9" fillId="2" borderId="0" xfId="21" applyNumberFormat="1" applyFont="1" applyFill="1" applyBorder="1" applyAlignment="1">
      <alignment horizontal="right"/>
    </xf>
    <xf numFmtId="10" fontId="16" fillId="2" borderId="13" xfId="0" applyNumberFormat="1" applyFont="1" applyFill="1" applyBorder="1" applyAlignment="1">
      <alignment horizontal="center" vertical="top" wrapText="1"/>
    </xf>
    <xf numFmtId="10" fontId="15" fillId="2" borderId="13" xfId="0" applyNumberFormat="1" applyFont="1" applyFill="1" applyBorder="1" applyAlignment="1">
      <alignment horizontal="center" vertical="top" wrapText="1"/>
    </xf>
    <xf numFmtId="10" fontId="15" fillId="2" borderId="13" xfId="21" applyNumberFormat="1" applyFont="1" applyFill="1" applyBorder="1" applyAlignment="1">
      <alignment horizontal="center" vertical="top" wrapText="1"/>
    </xf>
    <xf numFmtId="10" fontId="16" fillId="2" borderId="13" xfId="21" applyNumberFormat="1" applyFont="1" applyFill="1" applyBorder="1" applyAlignment="1">
      <alignment horizontal="center" vertical="top" wrapText="1"/>
    </xf>
    <xf numFmtId="10" fontId="16" fillId="2" borderId="13" xfId="21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10" fontId="17" fillId="2" borderId="13" xfId="21" applyNumberFormat="1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 wrapText="1"/>
    </xf>
    <xf numFmtId="3" fontId="15" fillId="2" borderId="15" xfId="0" applyNumberFormat="1" applyFont="1" applyFill="1" applyBorder="1" applyAlignment="1">
      <alignment horizontal="right" vertical="top" wrapText="1"/>
    </xf>
    <xf numFmtId="4" fontId="15" fillId="2" borderId="15" xfId="0" applyNumberFormat="1" applyFont="1" applyFill="1" applyBorder="1" applyAlignment="1">
      <alignment horizontal="right" vertical="top" wrapText="1"/>
    </xf>
    <xf numFmtId="4" fontId="15" fillId="2" borderId="16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4" fontId="15" fillId="2" borderId="0" xfId="0" applyNumberFormat="1" applyFont="1" applyFill="1" applyBorder="1" applyAlignment="1">
      <alignment horizontal="right" vertical="top" wrapText="1"/>
    </xf>
    <xf numFmtId="10" fontId="17" fillId="2" borderId="0" xfId="0" applyNumberFormat="1" applyFont="1" applyFill="1" applyBorder="1" applyAlignment="1">
      <alignment horizontal="center" vertical="top" wrapText="1"/>
    </xf>
    <xf numFmtId="0" fontId="7" fillId="3" borderId="17" xfId="0" applyNumberFormat="1" applyFont="1" applyFill="1" applyBorder="1" applyAlignment="1">
      <alignment horizontal="center" wrapText="1"/>
    </xf>
    <xf numFmtId="0" fontId="9" fillId="3" borderId="0" xfId="0" applyNumberFormat="1" applyFont="1" applyFill="1" applyBorder="1" applyAlignment="1">
      <alignment horizontal="left" indent="1"/>
    </xf>
    <xf numFmtId="0" fontId="9" fillId="3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 indent="1"/>
    </xf>
    <xf numFmtId="0" fontId="9" fillId="2" borderId="0" xfId="0" applyNumberFormat="1" applyFont="1" applyFill="1" applyBorder="1" applyAlignment="1">
      <alignment horizontal="left" indent="1"/>
    </xf>
    <xf numFmtId="0" fontId="9" fillId="2" borderId="0" xfId="0" applyNumberFormat="1" applyFont="1" applyFill="1" applyBorder="1" applyAlignment="1">
      <alignment horizontal="left" wrapText="1" indent="1"/>
    </xf>
    <xf numFmtId="10" fontId="9" fillId="3" borderId="0" xfId="21" applyNumberFormat="1" applyFont="1" applyFill="1" applyBorder="1" applyAlignment="1">
      <alignment/>
    </xf>
    <xf numFmtId="10" fontId="17" fillId="2" borderId="13" xfId="0" applyNumberFormat="1" applyFont="1" applyFill="1" applyBorder="1" applyAlignment="1">
      <alignment horizontal="right" vertical="top" wrapText="1"/>
    </xf>
    <xf numFmtId="167" fontId="9" fillId="3" borderId="18" xfId="15" applyNumberFormat="1" applyFont="1" applyFill="1" applyBorder="1" applyAlignment="1">
      <alignment/>
    </xf>
    <xf numFmtId="10" fontId="15" fillId="2" borderId="13" xfId="0" applyNumberFormat="1" applyFont="1" applyFill="1" applyBorder="1" applyAlignment="1">
      <alignment vertical="top" wrapText="1"/>
    </xf>
    <xf numFmtId="10" fontId="17" fillId="2" borderId="13" xfId="0" applyNumberFormat="1" applyFont="1" applyFill="1" applyBorder="1" applyAlignment="1">
      <alignment vertical="top" wrapText="1"/>
    </xf>
    <xf numFmtId="10" fontId="16" fillId="2" borderId="13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>
      <alignment/>
    </xf>
    <xf numFmtId="0" fontId="14" fillId="4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wrapText="1"/>
    </xf>
    <xf numFmtId="0" fontId="21" fillId="2" borderId="19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5" fillId="2" borderId="8" xfId="0" applyFont="1" applyFill="1" applyBorder="1" applyAlignment="1" quotePrefix="1">
      <alignment horizontal="left" vertical="top" wrapText="1"/>
    </xf>
    <xf numFmtId="0" fontId="15" fillId="2" borderId="2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10" fontId="17" fillId="5" borderId="13" xfId="0" applyNumberFormat="1" applyFont="1" applyFill="1" applyBorder="1" applyAlignment="1">
      <alignment horizontal="right" vertical="top" wrapText="1"/>
    </xf>
    <xf numFmtId="3" fontId="15" fillId="5" borderId="15" xfId="0" applyNumberFormat="1" applyFont="1" applyFill="1" applyBorder="1" applyAlignment="1">
      <alignment horizontal="right" vertical="top"/>
    </xf>
    <xf numFmtId="4" fontId="15" fillId="5" borderId="15" xfId="0" applyNumberFormat="1" applyFont="1" applyFill="1" applyBorder="1" applyAlignment="1">
      <alignment horizontal="right" vertical="top"/>
    </xf>
    <xf numFmtId="4" fontId="15" fillId="5" borderId="16" xfId="0" applyNumberFormat="1" applyFont="1" applyFill="1" applyBorder="1" applyAlignment="1">
      <alignment horizontal="right" vertical="top"/>
    </xf>
    <xf numFmtId="0" fontId="22" fillId="5" borderId="14" xfId="0" applyFont="1" applyFill="1" applyBorder="1" applyAlignment="1" quotePrefix="1">
      <alignment horizontal="left" vertical="top"/>
    </xf>
    <xf numFmtId="10" fontId="16" fillId="2" borderId="16" xfId="0" applyNumberFormat="1" applyFont="1" applyFill="1" applyBorder="1" applyAlignment="1">
      <alignment horizontal="center" vertical="top" wrapText="1"/>
    </xf>
    <xf numFmtId="176" fontId="0" fillId="0" borderId="0" xfId="15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4" fontId="24" fillId="6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wrapText="1"/>
    </xf>
    <xf numFmtId="43" fontId="24" fillId="2" borderId="0" xfId="15" applyFont="1" applyFill="1" applyBorder="1" applyAlignment="1">
      <alignment horizontal="center" wrapText="1"/>
    </xf>
    <xf numFmtId="176" fontId="24" fillId="2" borderId="0" xfId="0" applyNumberFormat="1" applyFont="1" applyFill="1" applyBorder="1" applyAlignment="1">
      <alignment horizontal="center" wrapText="1"/>
    </xf>
    <xf numFmtId="188" fontId="0" fillId="0" borderId="0" xfId="15" applyNumberFormat="1" applyFont="1" applyBorder="1" applyAlignment="1">
      <alignment/>
    </xf>
    <xf numFmtId="176" fontId="20" fillId="0" borderId="0" xfId="15" applyNumberFormat="1" applyFont="1" applyFill="1" applyBorder="1" applyAlignment="1">
      <alignment/>
    </xf>
    <xf numFmtId="10" fontId="20" fillId="0" borderId="0" xfId="0" applyNumberFormat="1" applyFont="1" applyFill="1" applyBorder="1" applyAlignment="1">
      <alignment/>
    </xf>
    <xf numFmtId="43" fontId="20" fillId="0" borderId="0" xfId="15" applyFont="1" applyFill="1" applyBorder="1" applyAlignment="1">
      <alignment/>
    </xf>
    <xf numFmtId="176" fontId="20" fillId="0" borderId="0" xfId="0" applyNumberFormat="1" applyFont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0" fontId="20" fillId="0" borderId="0" xfId="21" applyNumberFormat="1" applyFont="1" applyFill="1" applyBorder="1" applyAlignment="1">
      <alignment/>
    </xf>
    <xf numFmtId="43" fontId="9" fillId="2" borderId="0" xfId="0" applyNumberFormat="1" applyFont="1" applyFill="1" applyBorder="1" applyAlignment="1">
      <alignment horizontal="right"/>
    </xf>
    <xf numFmtId="43" fontId="7" fillId="3" borderId="9" xfId="15" applyNumberFormat="1" applyFont="1" applyFill="1" applyBorder="1" applyAlignment="1">
      <alignment/>
    </xf>
    <xf numFmtId="176" fontId="13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0" fontId="15" fillId="2" borderId="13" xfId="21" applyNumberFormat="1" applyFont="1" applyFill="1" applyBorder="1" applyAlignment="1">
      <alignment horizontal="right" vertical="top" wrapText="1"/>
    </xf>
    <xf numFmtId="0" fontId="20" fillId="4" borderId="11" xfId="0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98" fontId="17" fillId="2" borderId="25" xfId="0" applyNumberFormat="1" applyFont="1" applyFill="1" applyBorder="1" applyAlignment="1">
      <alignment/>
    </xf>
    <xf numFmtId="198" fontId="17" fillId="2" borderId="29" xfId="0" applyNumberFormat="1" applyFont="1" applyFill="1" applyBorder="1" applyAlignment="1">
      <alignment/>
    </xf>
    <xf numFmtId="198" fontId="25" fillId="2" borderId="30" xfId="0" applyNumberFormat="1" applyFont="1" applyFill="1" applyBorder="1" applyAlignment="1">
      <alignment/>
    </xf>
    <xf numFmtId="0" fontId="17" fillId="2" borderId="2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39" fontId="9" fillId="3" borderId="0" xfId="0" applyNumberFormat="1" applyFont="1" applyFill="1" applyBorder="1" applyAlignment="1">
      <alignment/>
    </xf>
    <xf numFmtId="6" fontId="9" fillId="2" borderId="0" xfId="0" applyNumberFormat="1" applyFont="1" applyFill="1" applyBorder="1" applyAlignment="1">
      <alignment horizontal="right"/>
    </xf>
    <xf numFmtId="43" fontId="11" fillId="3" borderId="9" xfId="15" applyNumberFormat="1" applyFont="1" applyFill="1" applyBorder="1" applyAlignment="1">
      <alignment/>
    </xf>
    <xf numFmtId="177" fontId="9" fillId="2" borderId="0" xfId="15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8" fontId="9" fillId="3" borderId="0" xfId="15" applyNumberFormat="1" applyFont="1" applyFill="1" applyBorder="1" applyAlignment="1">
      <alignment/>
    </xf>
    <xf numFmtId="8" fontId="9" fillId="3" borderId="0" xfId="17" applyNumberFormat="1" applyFont="1" applyFill="1" applyBorder="1" applyAlignment="1">
      <alignment/>
    </xf>
    <xf numFmtId="10" fontId="16" fillId="5" borderId="13" xfId="0" applyNumberFormat="1" applyFont="1" applyFill="1" applyBorder="1" applyAlignment="1">
      <alignment horizontal="right" vertical="top" wrapText="1"/>
    </xf>
    <xf numFmtId="0" fontId="21" fillId="2" borderId="15" xfId="0" applyFont="1" applyFill="1" applyBorder="1" applyAlignment="1">
      <alignment/>
    </xf>
    <xf numFmtId="10" fontId="15" fillId="2" borderId="15" xfId="21" applyNumberFormat="1" applyFont="1" applyFill="1" applyBorder="1" applyAlignment="1">
      <alignment horizontal="center" vertical="top" wrapText="1"/>
    </xf>
    <xf numFmtId="10" fontId="15" fillId="2" borderId="15" xfId="21" applyNumberFormat="1" applyFont="1" applyFill="1" applyBorder="1" applyAlignment="1">
      <alignment horizontal="right" vertical="top" wrapText="1"/>
    </xf>
    <xf numFmtId="10" fontId="16" fillId="2" borderId="15" xfId="21" applyNumberFormat="1" applyFont="1" applyFill="1" applyBorder="1" applyAlignment="1">
      <alignment horizontal="center" vertical="top" wrapText="1"/>
    </xf>
    <xf numFmtId="10" fontId="16" fillId="2" borderId="15" xfId="0" applyNumberFormat="1" applyFont="1" applyFill="1" applyBorder="1" applyAlignment="1">
      <alignment horizontal="center" vertical="top" wrapText="1"/>
    </xf>
    <xf numFmtId="10" fontId="15" fillId="2" borderId="15" xfId="0" applyNumberFormat="1" applyFont="1" applyFill="1" applyBorder="1" applyAlignment="1">
      <alignment horizontal="center" vertical="top" wrapText="1"/>
    </xf>
    <xf numFmtId="0" fontId="0" fillId="2" borderId="31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37" fontId="5" fillId="3" borderId="21" xfId="0" applyNumberFormat="1" applyFont="1" applyFill="1" applyBorder="1" applyAlignment="1">
      <alignment horizontal="centerContinuous"/>
    </xf>
    <xf numFmtId="0" fontId="5" fillId="3" borderId="21" xfId="0" applyNumberFormat="1" applyFont="1" applyFill="1" applyBorder="1" applyAlignment="1">
      <alignment horizontal="centerContinuous"/>
    </xf>
    <xf numFmtId="38" fontId="7" fillId="3" borderId="23" xfId="0" applyNumberFormat="1" applyFont="1" applyFill="1" applyBorder="1" applyAlignment="1">
      <alignment horizontal="centerContinuous"/>
    </xf>
    <xf numFmtId="38" fontId="7" fillId="3" borderId="32" xfId="0" applyNumberFormat="1" applyFont="1" applyFill="1" applyBorder="1" applyAlignment="1">
      <alignment horizontal="center" wrapText="1"/>
    </xf>
    <xf numFmtId="167" fontId="9" fillId="3" borderId="4" xfId="15" applyNumberFormat="1" applyFont="1" applyFill="1" applyBorder="1" applyAlignment="1">
      <alignment/>
    </xf>
    <xf numFmtId="6" fontId="9" fillId="3" borderId="21" xfId="0" applyNumberFormat="1" applyFont="1" applyFill="1" applyBorder="1" applyAlignment="1">
      <alignment horizontal="right"/>
    </xf>
    <xf numFmtId="6" fontId="9" fillId="3" borderId="21" xfId="17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/>
    </xf>
    <xf numFmtId="0" fontId="9" fillId="2" borderId="3" xfId="0" applyNumberFormat="1" applyFont="1" applyFill="1" applyBorder="1" applyAlignment="1">
      <alignment/>
    </xf>
    <xf numFmtId="44" fontId="9" fillId="2" borderId="3" xfId="17" applyNumberFormat="1" applyFont="1" applyFill="1" applyBorder="1" applyAlignment="1">
      <alignment/>
    </xf>
    <xf numFmtId="0" fontId="9" fillId="2" borderId="3" xfId="0" applyNumberFormat="1" applyFont="1" applyFill="1" applyBorder="1" applyAlignment="1">
      <alignment/>
    </xf>
    <xf numFmtId="37" fontId="9" fillId="2" borderId="2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indent="1"/>
    </xf>
    <xf numFmtId="174" fontId="27" fillId="3" borderId="0" xfId="17" applyNumberFormat="1" applyFont="1" applyFill="1" applyBorder="1" applyAlignment="1">
      <alignment/>
    </xf>
    <xf numFmtId="0" fontId="28" fillId="2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74" fontId="27" fillId="3" borderId="21" xfId="17" applyNumberFormat="1" applyFont="1" applyFill="1" applyBorder="1" applyAlignment="1">
      <alignment/>
    </xf>
    <xf numFmtId="8" fontId="27" fillId="3" borderId="0" xfId="15" applyNumberFormat="1" applyFont="1" applyFill="1" applyBorder="1" applyAlignment="1">
      <alignment/>
    </xf>
    <xf numFmtId="43" fontId="27" fillId="3" borderId="0" xfId="15" applyFont="1" applyFill="1" applyBorder="1" applyAlignment="1" quotePrefix="1">
      <alignment/>
    </xf>
    <xf numFmtId="174" fontId="27" fillId="2" borderId="0" xfId="0" applyNumberFormat="1" applyFont="1" applyFill="1" applyBorder="1" applyAlignment="1">
      <alignment/>
    </xf>
    <xf numFmtId="6" fontId="27" fillId="3" borderId="21" xfId="0" applyNumberFormat="1" applyFont="1" applyFill="1" applyBorder="1" applyAlignment="1">
      <alignment horizontal="right"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167" fontId="30" fillId="0" borderId="33" xfId="0" applyNumberFormat="1" applyFont="1" applyBorder="1" applyAlignment="1">
      <alignment/>
    </xf>
    <xf numFmtId="167" fontId="30" fillId="0" borderId="35" xfId="0" applyNumberFormat="1" applyFont="1" applyBorder="1" applyAlignment="1">
      <alignment/>
    </xf>
    <xf numFmtId="0" fontId="30" fillId="0" borderId="36" xfId="0" applyFont="1" applyBorder="1" applyAlignment="1">
      <alignment/>
    </xf>
    <xf numFmtId="167" fontId="30" fillId="0" borderId="36" xfId="0" applyNumberFormat="1" applyFont="1" applyBorder="1" applyAlignment="1">
      <alignment/>
    </xf>
    <xf numFmtId="167" fontId="30" fillId="0" borderId="37" xfId="0" applyNumberFormat="1" applyFont="1" applyBorder="1" applyAlignment="1">
      <alignment/>
    </xf>
    <xf numFmtId="0" fontId="30" fillId="0" borderId="38" xfId="0" applyFont="1" applyBorder="1" applyAlignment="1">
      <alignment/>
    </xf>
    <xf numFmtId="167" fontId="30" fillId="0" borderId="38" xfId="0" applyNumberFormat="1" applyFont="1" applyBorder="1" applyAlignment="1">
      <alignment/>
    </xf>
    <xf numFmtId="167" fontId="30" fillId="0" borderId="3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3">
    <dxf>
      <numFmt numFmtId="167" formatCode="_(* #,##0_);_(* \(#,##0\);_(* &quot;-&quot;??_);_(@_)"/>
      <border/>
    </dxf>
    <dxf>
      <font>
        <b/>
      </font>
      <border/>
    </dxf>
    <dxf>
      <numFmt numFmtId="198" formatCode="&quot;$&quot;#,##0"/>
      <border/>
    </dxf>
    <dxf>
      <alignment horizontal="general" readingOrder="0"/>
      <border/>
    </dxf>
    <dxf>
      <alignment horizontal="center" readingOrder="0"/>
      <border/>
    </dxf>
    <dxf>
      <fill>
        <patternFill patternType="solid">
          <bgColor rgb="FFFFFFFF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FF99"/>
        </patternFill>
      </fill>
      <border/>
    </dxf>
    <dxf>
      <border>
        <left style="medium"/>
        <right style="medium"/>
        <top style="medium"/>
        <bottom style="medium"/>
      </border>
    </dxf>
    <dxf>
      <font>
        <color auto="1"/>
      </font>
      <border/>
    </dxf>
    <dxf>
      <font>
        <sz val="8"/>
      </font>
      <border/>
    </dxf>
    <dxf>
      <border>
        <left style="medium"/>
        <right style="medium"/>
        <bottom style="medium"/>
      </border>
    </dxf>
    <dxf>
      <font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95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95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62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47625</xdr:colOff>
      <xdr:row>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95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47625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62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47625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9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194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47625</xdr:colOff>
      <xdr:row>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47625</xdr:colOff>
      <xdr:row>6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47625</xdr:colOff>
      <xdr:row>6</xdr:row>
      <xdr:rowOff>19050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47625</xdr:colOff>
      <xdr:row>6</xdr:row>
      <xdr:rowOff>19050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47625</xdr:colOff>
      <xdr:row>6</xdr:row>
      <xdr:rowOff>19050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</xdr:colOff>
      <xdr:row>6</xdr:row>
      <xdr:rowOff>19050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19050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</xdr:colOff>
      <xdr:row>6</xdr:row>
      <xdr:rowOff>19050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9525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3721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9525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3721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9525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3721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9525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3721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9525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3721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47625</xdr:colOff>
      <xdr:row>31</xdr:row>
      <xdr:rowOff>9525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3721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47625</xdr:colOff>
      <xdr:row>19</xdr:row>
      <xdr:rowOff>9525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47625</xdr:colOff>
      <xdr:row>19</xdr:row>
      <xdr:rowOff>9525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47625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7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47625</xdr:colOff>
      <xdr:row>32</xdr:row>
      <xdr:rowOff>9525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5435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47625</xdr:colOff>
      <xdr:row>32</xdr:row>
      <xdr:rowOff>9525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5435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47625</xdr:colOff>
      <xdr:row>32</xdr:row>
      <xdr:rowOff>9525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5435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47625</xdr:colOff>
      <xdr:row>32</xdr:row>
      <xdr:rowOff>9525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5435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47625</xdr:colOff>
      <xdr:row>32</xdr:row>
      <xdr:rowOff>9525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5435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9525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435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590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47625</xdr:colOff>
      <xdr:row>20</xdr:row>
      <xdr:rowOff>9525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590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47625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4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47625</xdr:colOff>
      <xdr:row>6</xdr:row>
      <xdr:rowOff>19050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47625</xdr:colOff>
      <xdr:row>6</xdr:row>
      <xdr:rowOff>19050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47625</xdr:colOff>
      <xdr:row>6</xdr:row>
      <xdr:rowOff>19050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47625</xdr:colOff>
      <xdr:row>6</xdr:row>
      <xdr:rowOff>19050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47625</xdr:colOff>
      <xdr:row>6</xdr:row>
      <xdr:rowOff>19050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63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3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3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3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4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4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4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47625</xdr:rowOff>
    </xdr:to>
    <xdr:pic>
      <xdr:nvPicPr>
        <xdr:cNvPr id="14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244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47625</xdr:rowOff>
    </xdr:to>
    <xdr:pic>
      <xdr:nvPicPr>
        <xdr:cNvPr id="14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244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47625</xdr:rowOff>
    </xdr:to>
    <xdr:pic>
      <xdr:nvPicPr>
        <xdr:cNvPr id="14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0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47625</xdr:rowOff>
    </xdr:to>
    <xdr:pic>
      <xdr:nvPicPr>
        <xdr:cNvPr id="14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0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4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90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4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4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5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14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47625</xdr:rowOff>
    </xdr:to>
    <xdr:pic>
      <xdr:nvPicPr>
        <xdr:cNvPr id="15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244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47625</xdr:rowOff>
    </xdr:to>
    <xdr:pic>
      <xdr:nvPicPr>
        <xdr:cNvPr id="15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0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5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90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47625</xdr:rowOff>
    </xdr:to>
    <xdr:pic>
      <xdr:nvPicPr>
        <xdr:cNvPr id="15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3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47625</xdr:rowOff>
    </xdr:to>
    <xdr:pic>
      <xdr:nvPicPr>
        <xdr:cNvPr id="15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76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47625</xdr:rowOff>
    </xdr:to>
    <xdr:pic>
      <xdr:nvPicPr>
        <xdr:cNvPr id="15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56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47625</xdr:rowOff>
    </xdr:to>
    <xdr:pic>
      <xdr:nvPicPr>
        <xdr:cNvPr id="15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8863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pic>
      <xdr:nvPicPr>
        <xdr:cNvPr id="15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6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6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6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pic>
      <xdr:nvPicPr>
        <xdr:cNvPr id="16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6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6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6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pic>
      <xdr:nvPicPr>
        <xdr:cNvPr id="16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6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6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7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7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pic>
      <xdr:nvPicPr>
        <xdr:cNvPr id="17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7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7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pic>
      <xdr:nvPicPr>
        <xdr:cNvPr id="17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pic>
      <xdr:nvPicPr>
        <xdr:cNvPr id="17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7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7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7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pic>
      <xdr:nvPicPr>
        <xdr:cNvPr id="18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8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8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28575</xdr:rowOff>
    </xdr:to>
    <xdr:pic>
      <xdr:nvPicPr>
        <xdr:cNvPr id="18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pic>
      <xdr:nvPicPr>
        <xdr:cNvPr id="18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3051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1</xdr:row>
      <xdr:rowOff>180975</xdr:rowOff>
    </xdr:from>
    <xdr:to>
      <xdr:col>14</xdr:col>
      <xdr:colOff>904875</xdr:colOff>
      <xdr:row>5</xdr:row>
      <xdr:rowOff>123825</xdr:rowOff>
    </xdr:to>
    <xdr:pic>
      <xdr:nvPicPr>
        <xdr:cNvPr id="1" name="Picture 21" descr="Fisher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276225"/>
          <a:ext cx="3009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1</xdr:row>
      <xdr:rowOff>180975</xdr:rowOff>
    </xdr:from>
    <xdr:to>
      <xdr:col>14</xdr:col>
      <xdr:colOff>904875</xdr:colOff>
      <xdr:row>5</xdr:row>
      <xdr:rowOff>123825</xdr:rowOff>
    </xdr:to>
    <xdr:pic>
      <xdr:nvPicPr>
        <xdr:cNvPr id="1" name="Picture 2" descr="Fisher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276225"/>
          <a:ext cx="3009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47625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52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28575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28575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47625</xdr:colOff>
      <xdr:row>60</xdr:row>
      <xdr:rowOff>28575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28575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47625</xdr:colOff>
      <xdr:row>60</xdr:row>
      <xdr:rowOff>28575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28575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47625</xdr:colOff>
      <xdr:row>60</xdr:row>
      <xdr:rowOff>28575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28575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3529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P45" sheet="Feb"/>
  </cacheSource>
  <cacheFields count="15">
    <cacheField name="Quantity">
      <sharedItems containsMixedTypes="1" containsNumber="1" containsInteger="1"/>
    </cacheField>
    <cacheField name="Security">
      <sharedItems containsMixedTypes="0"/>
    </cacheField>
    <cacheField name="Ticker">
      <sharedItems containsBlank="1" containsMixedTypes="0" count="35">
        <m/>
        <s v="ABB"/>
        <s v="MO"/>
        <s v="AMX"/>
        <s v="BUD"/>
        <s v="BMR"/>
        <s v="COF"/>
        <s v="CCL"/>
        <s v="C"/>
        <s v="COH"/>
        <s v="DEL"/>
        <s v="XOM"/>
        <s v="DNA"/>
        <s v="GE"/>
        <s v="HAL"/>
        <s v="HPQ"/>
        <s v="HNP"/>
        <s v="IAR"/>
        <s v="INFY"/>
        <s v="JNJ"/>
        <s v="LLL"/>
        <s v="MA"/>
        <s v="MER"/>
        <s v="MSFT"/>
        <s v="S"/>
        <s v="SYK"/>
        <s v="SZE"/>
        <s v="TEVA"/>
        <s v="UNP"/>
        <s v="USB"/>
        <s v="VLO"/>
        <s v="VZ"/>
        <s v="VIA"/>
        <s v="WLP"/>
        <s v="WIN"/>
      </sharedItems>
    </cacheField>
    <cacheField name="GIC Sector">
      <sharedItems containsBlank="1" containsMixedTypes="0" count="11">
        <m/>
        <s v="Industrials"/>
        <s v="Cons Staples"/>
        <s v="Telecom"/>
        <s v="Financials"/>
        <s v="Cons Discr"/>
        <s v="Materials"/>
        <s v="Energy"/>
        <s v="Health Care"/>
        <s v="Info Tech"/>
        <s v="Utilities"/>
      </sharedItems>
    </cacheField>
    <cacheField name="Unit Cost">
      <sharedItems containsMixedTypes="1" containsNumber="1"/>
    </cacheField>
    <cacheField name="Total Cost">
      <sharedItems containsMixedTypes="1" containsNumber="1"/>
    </cacheField>
    <cacheField name="Market Price">
      <sharedItems containsMixedTypes="1" containsNumber="1"/>
    </cacheField>
    <cacheField name="Market Value    ">
      <sharedItems containsMixedTypes="1" containsNumber="1"/>
    </cacheField>
    <cacheField name="Unrealized Gain/(Loss)">
      <sharedItems containsMixedTypes="1" containsNumber="1"/>
    </cacheField>
    <cacheField name="Unit Income">
      <sharedItems containsString="0" containsBlank="1" containsMixedTypes="0" containsNumber="1" count="28">
        <m/>
        <n v="0.064"/>
        <n v="3.44"/>
        <n v="0.731"/>
        <n v="1.18"/>
        <n v="1.16"/>
        <n v="0.107"/>
        <n v="1.1"/>
        <n v="2.16"/>
        <n v="0"/>
        <n v="0.3"/>
        <n v="1.28"/>
        <n v="1.12"/>
        <n v="0.32"/>
        <n v="1.245"/>
        <n v="1.37"/>
        <n v="0.198"/>
        <n v="1.5"/>
        <n v="1"/>
        <n v="0.6"/>
        <n v="1.4"/>
        <n v="0.1"/>
        <n v="0.22"/>
        <n v="0.959"/>
        <n v="0.317"/>
        <n v="1.6"/>
        <n v="0.48"/>
        <n v="1.62"/>
      </sharedItems>
    </cacheField>
    <cacheField name="Est. Ann. Income">
      <sharedItems containsMixedTypes="1" containsNumber="1"/>
    </cacheField>
    <cacheField name="%age Assets">
      <sharedItems containsMixedTypes="1" containsNumber="1"/>
    </cacheField>
    <cacheField name="Eq shares out">
      <sharedItems containsMixedTypes="1" containsNumber="1"/>
    </cacheField>
    <cacheField name="Market Cap (In Millions $)">
      <sharedItems containsMixedTypes="1" containsNumber="1"/>
    </cacheField>
    <cacheField name="Beta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39" sheet="MTD Performance"/>
  </cacheSource>
  <cacheFields count="10">
    <cacheField name="Quantity">
      <sharedItems containsSemiMixedTypes="0" containsString="0" containsMixedTypes="0" containsNumber="1" containsInteger="1"/>
    </cacheField>
    <cacheField name="Security">
      <sharedItems containsMixedTypes="0"/>
    </cacheField>
    <cacheField name="Ticker">
      <sharedItems containsMixedTypes="0"/>
    </cacheField>
    <cacheField name="GIC Sector">
      <sharedItems containsMixedTypes="0" count="10">
        <s v="Industrials"/>
        <s v="Cons Staples"/>
        <s v="Telecom"/>
        <s v="Financials"/>
        <s v="Cons Discr"/>
        <s v="Materials"/>
        <s v="Energy"/>
        <s v="Health Care"/>
        <s v="Info Tech"/>
        <s v="Utilities"/>
      </sharedItems>
    </cacheField>
    <cacheField name="Jan">
      <sharedItems containsSemiMixedTypes="0" containsString="0" containsMixedTypes="0" containsNumber="1"/>
    </cacheField>
    <cacheField name="Jan Mkt Value">
      <sharedItems containsSemiMixedTypes="0" containsString="0" containsMixedTypes="0" containsNumber="1"/>
    </cacheField>
    <cacheField name="Feb Price">
      <sharedItems containsSemiMixedTypes="0" containsString="0" containsMixedTypes="0" containsNumber="1"/>
    </cacheField>
    <cacheField name="Feb Mkt Value">
      <sharedItems containsSemiMixedTypes="0" containsString="0" containsMixedTypes="0" containsNumber="1"/>
    </cacheField>
    <cacheField name="Dividend">
      <sharedItems containsString="0" containsBlank="1" containsMixedTypes="0" containsNumber="1" count="5">
        <m/>
        <n v="325.33"/>
        <n v="4914"/>
        <n v="810"/>
        <n v="3037.5"/>
      </sharedItems>
    </cacheField>
    <cacheField name="Unrealized Gain/(Loss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opHoldings" cacheId="2" applyNumberFormats="0" applyBorderFormats="0" applyFontFormats="0" applyPatternFormats="0" applyAlignmentFormats="0" applyWidthHeightFormats="0" dataCaption="Data" showMissing="1" preserveFormatting="1" useAutoFormatting="1" itemPrintTitles="1" compactData="0" mergeItem="1" updatedVersion="2" indent="0" showMemberPropertyTips="1">
  <location ref="B33:C45" firstHeaderRow="2" firstDataRow="2" firstDataCol="1"/>
  <pivotFields count="15">
    <pivotField compact="0" outline="0" subtotalTop="0" showAll="0"/>
    <pivotField compact="0" outline="0" subtotalTop="0" showAll="0"/>
    <pivotField axis="axisRow" compact="0" outline="0" subtotalTop="0" showAll="0" autoShow="1" rankBy="0" defaultSubtotal="0">
      <items count="35">
        <item x="23"/>
        <item x="18"/>
        <item x="22"/>
        <item x="19"/>
        <item x="21"/>
        <item x="6"/>
        <item x="2"/>
        <item x="5"/>
        <item x="25"/>
        <item x="30"/>
        <item x="15"/>
        <item x="1"/>
        <item x="27"/>
        <item x="20"/>
        <item x="33"/>
        <item x="28"/>
        <item x="3"/>
        <item x="4"/>
        <item x="34"/>
        <item x="32"/>
        <item x="9"/>
        <item x="7"/>
        <item x="12"/>
        <item x="11"/>
        <item x="8"/>
        <item x="14"/>
        <item x="29"/>
        <item x="10"/>
        <item x="13"/>
        <item x="31"/>
        <item x="26"/>
        <item x="24"/>
        <item x="16"/>
        <item x="17"/>
        <item h="1"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3"/>
    </i>
    <i t="grand">
      <x/>
    </i>
  </rowItems>
  <colItems count="1">
    <i/>
  </colItems>
  <dataFields count="1">
    <dataField name="Top Ten Holding by Market Value    " fld="7" baseField="0" baseItem="0" numFmtId="198"/>
  </dataFields>
  <formats count="30">
    <format dxfId="0">
      <pivotArea outline="0" fieldPosition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1">
            <x v="11"/>
          </reference>
        </references>
      </pivotArea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axis="axisCol" dataOnly="0" grandCol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 type="origin"/>
    </format>
    <format dxfId="4">
      <pivotArea outline="0" fieldPosition="0" axis="axisRow" dataOnly="0" field="2" labelOnly="1" type="button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 labelOnly="1" type="origin"/>
    </format>
    <format dxfId="8">
      <pivotArea outline="0" fieldPosition="0" dataOnly="0" type="all"/>
    </format>
    <format dxfId="9">
      <pivotArea outline="0" fieldPosition="0" axis="axisRow" dataOnly="0" field="2" labelOnly="1" type="button"/>
    </format>
    <format dxfId="7">
      <pivotArea outline="0" fieldPosition="0" dataOnly="0" labelOnly="1" type="topRight"/>
    </format>
    <format dxfId="10">
      <pivotArea outline="0" fieldPosition="0"/>
    </format>
    <format dxfId="10">
      <pivotArea outline="0" fieldPosition="0" dataOnly="0" labelOnly="1">
        <references count="1">
          <reference field="2" count="1">
            <x v="0"/>
          </reference>
        </references>
      </pivotArea>
    </format>
    <format dxfId="10">
      <pivotArea outline="0" fieldPosition="0" dataOnly="0" labelOnly="1">
        <references count="1">
          <reference field="2" count="1">
            <x v="1"/>
          </reference>
        </references>
      </pivotArea>
    </format>
    <format dxfId="10">
      <pivotArea outline="0" fieldPosition="0" dataOnly="0" labelOnly="1">
        <references count="1">
          <reference field="2" count="1">
            <x v="2"/>
          </reference>
        </references>
      </pivotArea>
    </format>
    <format dxfId="10">
      <pivotArea outline="0" fieldPosition="0" dataOnly="0" labelOnly="1">
        <references count="1">
          <reference field="2" count="1">
            <x v="3"/>
          </reference>
        </references>
      </pivotArea>
    </format>
    <format dxfId="10">
      <pivotArea outline="0" fieldPosition="0" dataOnly="0" labelOnly="1">
        <references count="1">
          <reference field="2" count="1">
            <x v="4"/>
          </reference>
        </references>
      </pivotArea>
    </format>
    <format dxfId="10">
      <pivotArea outline="0" fieldPosition="0" dataOnly="0" labelOnly="1">
        <references count="1">
          <reference field="2" count="1">
            <x v="5"/>
          </reference>
        </references>
      </pivotArea>
    </format>
    <format dxfId="10">
      <pivotArea outline="0" fieldPosition="0" dataOnly="0" labelOnly="1">
        <references count="1">
          <reference field="2" count="1">
            <x v="6"/>
          </reference>
        </references>
      </pivotArea>
    </format>
    <format dxfId="10">
      <pivotArea outline="0" fieldPosition="0" dataOnly="0" labelOnly="1">
        <references count="1">
          <reference field="2" count="1">
            <x v="7"/>
          </reference>
        </references>
      </pivotArea>
    </format>
    <format dxfId="10">
      <pivotArea outline="0" fieldPosition="0" dataOnly="0" labelOnly="1">
        <references count="1">
          <reference field="2" count="1">
            <x v="8"/>
          </reference>
        </references>
      </pivotArea>
    </format>
    <format dxfId="10">
      <pivotArea outline="0" fieldPosition="0" dataOnly="0" labelOnly="1">
        <references count="1">
          <reference field="2" count="1">
            <x v="9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labelOnly="1">
        <references count="1">
          <reference field="2" count="1">
            <x v="13"/>
          </reference>
        </references>
      </pivotArea>
    </format>
    <format dxfId="1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7:D59" firstHeaderRow="1" firstDataRow="2" firstDataCol="1"/>
  <pivotFields count="10">
    <pivotField compact="0" outline="0" subtotalTop="0" showAll="0" numFmtId="167"/>
    <pivotField compact="0" outline="0" subtotalTop="0" showAll="0"/>
    <pivotField compact="0" outline="0" subtotalTop="0" showAll="0"/>
    <pivotField axis="axisRow" compact="0" outline="0" subtotalTop="0" showAll="0">
      <items count="11">
        <item x="4"/>
        <item x="1"/>
        <item x="6"/>
        <item x="3"/>
        <item x="7"/>
        <item x="0"/>
        <item x="8"/>
        <item x="5"/>
        <item x="2"/>
        <item x="9"/>
        <item t="default"/>
      </items>
    </pivotField>
    <pivotField compact="0" outline="0" subtotalTop="0" showAll="0" numFmtId="43"/>
    <pivotField dataField="1" compact="0" outline="0" subtotalTop="0" showAll="0" numFmtId="8"/>
    <pivotField compact="0" outline="0" subtotalTop="0" showAll="0" numFmtId="43"/>
    <pivotField dataField="1" compact="0" outline="0" subtotalTop="0" showAll="0" numFmtId="174"/>
    <pivotField compact="0" outline="0" subtotalTop="0" showAll="0"/>
    <pivotField compact="0" outline="0" subtotalTop="0" showAll="0" numFmtId="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Jan Mkt Value" fld="5" baseField="0" baseItem="0"/>
    <dataField name="Sum of Feb Mkt Value" fld="7" baseField="0" baseItem="0"/>
  </dataFields>
  <formats count="2">
    <format dxfId="0">
      <pivotArea outline="0" fieldPosition="0"/>
    </format>
    <format dxfId="1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Relationship Id="rId5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E8" sqref="E8:E17"/>
    </sheetView>
  </sheetViews>
  <sheetFormatPr defaultColWidth="9.140625" defaultRowHeight="12.75"/>
  <cols>
    <col min="1" max="1" width="2.57421875" style="0" customWidth="1"/>
    <col min="2" max="2" width="23.421875" style="0" customWidth="1"/>
    <col min="3" max="3" width="9.57421875" style="0" customWidth="1"/>
    <col min="4" max="4" width="6.421875" style="0" bestFit="1" customWidth="1"/>
    <col min="5" max="8" width="6.00390625" style="0" bestFit="1" customWidth="1"/>
    <col min="9" max="9" width="3.57421875" style="0" customWidth="1"/>
    <col min="10" max="10" width="10.140625" style="0" customWidth="1"/>
    <col min="11" max="36" width="16.8515625" style="0" customWidth="1"/>
    <col min="37" max="37" width="10.57421875" style="0" bestFit="1" customWidth="1"/>
  </cols>
  <sheetData>
    <row r="1" spans="1:9" ht="11.25" customHeight="1">
      <c r="A1" s="157"/>
      <c r="B1" s="158"/>
      <c r="C1" s="158"/>
      <c r="D1" s="158"/>
      <c r="E1" s="158"/>
      <c r="F1" s="158"/>
      <c r="G1" s="158"/>
      <c r="H1" s="158"/>
      <c r="I1" s="159"/>
    </row>
    <row r="2" spans="1:9" ht="22.5">
      <c r="A2" s="160"/>
      <c r="B2" s="149"/>
      <c r="C2" s="150"/>
      <c r="D2" s="150"/>
      <c r="E2" s="150"/>
      <c r="F2" s="144" t="s">
        <v>65</v>
      </c>
      <c r="G2" s="144" t="s">
        <v>66</v>
      </c>
      <c r="H2" s="145" t="s">
        <v>141</v>
      </c>
      <c r="I2" s="151"/>
    </row>
    <row r="3" spans="1:9" ht="12.75">
      <c r="A3" s="160"/>
      <c r="B3" s="124" t="s">
        <v>67</v>
      </c>
      <c r="C3" s="125"/>
      <c r="D3" s="126"/>
      <c r="E3" s="127"/>
      <c r="F3" s="142">
        <v>-0.0196</v>
      </c>
      <c r="G3" s="142">
        <v>-0.0047</v>
      </c>
      <c r="H3" s="140">
        <v>0.12209713103974584</v>
      </c>
      <c r="I3" s="151"/>
    </row>
    <row r="4" spans="1:9" ht="12.75">
      <c r="A4" s="160"/>
      <c r="B4" s="124" t="s">
        <v>68</v>
      </c>
      <c r="C4" s="125"/>
      <c r="D4" s="126"/>
      <c r="E4" s="127"/>
      <c r="F4" s="142">
        <v>-0.032253653289100126</v>
      </c>
      <c r="G4" s="138">
        <v>0.0018268635615015238</v>
      </c>
      <c r="H4" s="141">
        <v>0.19076221632668555</v>
      </c>
      <c r="I4" s="151"/>
    </row>
    <row r="5" spans="1:9" ht="12.75">
      <c r="A5" s="160"/>
      <c r="B5" s="166" t="s">
        <v>124</v>
      </c>
      <c r="C5" s="163"/>
      <c r="D5" s="164"/>
      <c r="E5" s="165"/>
      <c r="F5" s="212">
        <f>F4-F3</f>
        <v>-0.012653653289100127</v>
      </c>
      <c r="G5" s="162">
        <f>G4-G3</f>
        <v>0.006526863561501524</v>
      </c>
      <c r="H5" s="162">
        <f>H4-H3</f>
        <v>0.06866508528693971</v>
      </c>
      <c r="I5" s="151"/>
    </row>
    <row r="6" spans="1:9" ht="12.75">
      <c r="A6" s="160"/>
      <c r="B6" s="152"/>
      <c r="C6" s="128"/>
      <c r="D6" s="129"/>
      <c r="E6" s="129"/>
      <c r="F6" s="130"/>
      <c r="G6" s="130"/>
      <c r="H6" s="167"/>
      <c r="I6" s="151"/>
    </row>
    <row r="7" spans="1:9" ht="22.5">
      <c r="A7" s="160"/>
      <c r="B7" s="153"/>
      <c r="C7" s="145" t="s">
        <v>62</v>
      </c>
      <c r="D7" s="145" t="s">
        <v>63</v>
      </c>
      <c r="E7" s="144" t="s">
        <v>64</v>
      </c>
      <c r="F7" s="145" t="s">
        <v>125</v>
      </c>
      <c r="G7" s="145" t="s">
        <v>142</v>
      </c>
      <c r="H7" s="145" t="s">
        <v>143</v>
      </c>
      <c r="I7" s="151"/>
    </row>
    <row r="8" spans="1:9" ht="12.75">
      <c r="A8" s="160"/>
      <c r="B8" s="146" t="s">
        <v>78</v>
      </c>
      <c r="C8" s="193">
        <v>0.10709231450785073</v>
      </c>
      <c r="D8" s="193">
        <f>SUMIF(Feb!$AA$12:$AA$45,B8,Feb!$M$12:$M$45)</f>
        <v>0.07832519336353483</v>
      </c>
      <c r="E8" s="120">
        <f>+D8-C8</f>
        <v>-0.0287671211443159</v>
      </c>
      <c r="F8" s="142">
        <v>-0.0304</v>
      </c>
      <c r="G8" s="142">
        <v>-0.0036</v>
      </c>
      <c r="H8" s="142">
        <v>-0.0036</v>
      </c>
      <c r="I8" s="151"/>
    </row>
    <row r="9" spans="1:9" ht="12.75">
      <c r="A9" s="160"/>
      <c r="B9" s="147" t="s">
        <v>69</v>
      </c>
      <c r="C9" s="193">
        <v>0.09336564758459603</v>
      </c>
      <c r="D9" s="193">
        <f>SUMIF(Feb!$AA$12:$AA$45,B9,Feb!$M$12:$M$45)</f>
        <v>0.06664541645144052</v>
      </c>
      <c r="E9" s="120">
        <f>+D9-C9</f>
        <v>-0.02672023113315551</v>
      </c>
      <c r="F9" s="142">
        <v>-0.0173</v>
      </c>
      <c r="G9" s="138">
        <v>0.0008</v>
      </c>
      <c r="H9" s="138">
        <v>0.0008</v>
      </c>
      <c r="I9" s="151"/>
    </row>
    <row r="10" spans="1:9" ht="12.75">
      <c r="A10" s="160"/>
      <c r="B10" s="148" t="s">
        <v>70</v>
      </c>
      <c r="C10" s="193">
        <v>0.0968263388548857</v>
      </c>
      <c r="D10" s="193">
        <f>SUMIF(Feb!$AA$12:$AA$45,B10,Feb!$M$12:$M$45)</f>
        <v>0.08233927508048015</v>
      </c>
      <c r="E10" s="121">
        <f>+D10-C10</f>
        <v>-0.014487063774405548</v>
      </c>
      <c r="F10" s="142">
        <v>-0.023</v>
      </c>
      <c r="G10" s="142">
        <v>-0.0411</v>
      </c>
      <c r="H10" s="142">
        <v>-0.0411</v>
      </c>
      <c r="I10" s="151"/>
    </row>
    <row r="11" spans="1:9" ht="12.75">
      <c r="A11" s="160"/>
      <c r="B11" s="148" t="s">
        <v>71</v>
      </c>
      <c r="C11" s="193">
        <v>0.21834404746688232</v>
      </c>
      <c r="D11" s="193">
        <f>SUMIF(Feb!$AA$12:$AA$45,B11,Feb!$M$12:$M$45)</f>
        <v>0.2010121859583054</v>
      </c>
      <c r="E11" s="120">
        <f aca="true" t="shared" si="0" ref="E11:E17">+D11-C11</f>
        <v>-0.017331861508576935</v>
      </c>
      <c r="F11" s="142">
        <v>-0.0328</v>
      </c>
      <c r="G11" s="142">
        <v>-0.026</v>
      </c>
      <c r="H11" s="142">
        <v>-0.026</v>
      </c>
      <c r="I11" s="151"/>
    </row>
    <row r="12" spans="1:9" ht="12.75">
      <c r="A12" s="160"/>
      <c r="B12" s="148" t="s">
        <v>72</v>
      </c>
      <c r="C12" s="193">
        <v>0.12221889080168391</v>
      </c>
      <c r="D12" s="193">
        <f>SUMIF(Feb!$AA$12:$AA$45,B12,Feb!$M$12:$M$45)</f>
        <v>0.17839133456250725</v>
      </c>
      <c r="E12" s="123">
        <f t="shared" si="0"/>
        <v>0.05617244376082334</v>
      </c>
      <c r="F12" s="142">
        <v>-0.0251</v>
      </c>
      <c r="G12" s="138">
        <v>0.0042</v>
      </c>
      <c r="H12" s="138">
        <v>0.0042</v>
      </c>
      <c r="I12" s="151"/>
    </row>
    <row r="13" spans="1:9" ht="12.75">
      <c r="A13" s="160"/>
      <c r="B13" s="148" t="s">
        <v>73</v>
      </c>
      <c r="C13" s="193">
        <v>0.10863200099214033</v>
      </c>
      <c r="D13" s="193">
        <f>SUMIF(Feb!$AA$12:$AA$45,B13,Feb!$M$12:$M$45)</f>
        <v>0.1158405822894864</v>
      </c>
      <c r="E13" s="123">
        <f t="shared" si="0"/>
        <v>0.00720858129734607</v>
      </c>
      <c r="F13" s="142">
        <v>-0.0152</v>
      </c>
      <c r="G13" s="142">
        <v>-0.0023</v>
      </c>
      <c r="H13" s="142">
        <v>-0.0023</v>
      </c>
      <c r="I13" s="151"/>
    </row>
    <row r="14" spans="1:9" ht="12.75">
      <c r="A14" s="160"/>
      <c r="B14" s="147" t="s">
        <v>79</v>
      </c>
      <c r="C14" s="193">
        <v>0.14926896965498257</v>
      </c>
      <c r="D14" s="193">
        <f>SUMIF(Feb!$AA$12:$AA$45,B14,Feb!$M$12:$M$45)</f>
        <v>0.15574607126601925</v>
      </c>
      <c r="E14" s="123">
        <f t="shared" si="0"/>
        <v>0.006477101611036679</v>
      </c>
      <c r="F14" s="142">
        <v>-0.0316</v>
      </c>
      <c r="G14" s="142">
        <v>-0.0164</v>
      </c>
      <c r="H14" s="142">
        <v>-0.0164</v>
      </c>
      <c r="I14" s="151"/>
    </row>
    <row r="15" spans="1:9" ht="12.75">
      <c r="A15" s="160"/>
      <c r="B15" s="148" t="s">
        <v>74</v>
      </c>
      <c r="C15" s="193">
        <v>0.03184772039762273</v>
      </c>
      <c r="D15" s="193">
        <f>SUMIF(Feb!$AA$12:$AA$45,B15,Feb!$M$12:$M$45)</f>
        <v>0.015293908214627224</v>
      </c>
      <c r="E15" s="120">
        <f t="shared" si="0"/>
        <v>-0.016553812182995505</v>
      </c>
      <c r="F15" s="138">
        <v>0.0203</v>
      </c>
      <c r="G15" s="138">
        <v>0.0659</v>
      </c>
      <c r="H15" s="142">
        <v>0.0659</v>
      </c>
      <c r="I15" s="151"/>
    </row>
    <row r="16" spans="1:9" ht="12.75">
      <c r="A16" s="160"/>
      <c r="B16" s="147" t="s">
        <v>77</v>
      </c>
      <c r="C16" s="193">
        <v>0.03625549070636622</v>
      </c>
      <c r="D16" s="193">
        <f>SUMIF(Feb!$AA$12:$AA$45,B16,Feb!$M$12:$M$45)</f>
        <v>0.07704859220074507</v>
      </c>
      <c r="E16" s="123">
        <f t="shared" si="0"/>
        <v>0.040793101494378856</v>
      </c>
      <c r="F16" s="142">
        <v>-0.0067</v>
      </c>
      <c r="G16" s="138">
        <v>0.0241</v>
      </c>
      <c r="H16" s="142">
        <v>0.0241</v>
      </c>
      <c r="I16" s="151"/>
    </row>
    <row r="17" spans="1:9" ht="12.75">
      <c r="A17" s="160"/>
      <c r="B17" s="148" t="s">
        <v>75</v>
      </c>
      <c r="C17" s="193">
        <v>0.03614849983915733</v>
      </c>
      <c r="D17" s="193">
        <f>SUMIF(Feb!$AA$12:$AA$45,B17,Feb!$M$12:$M$45)</f>
        <v>0.01222892873163024</v>
      </c>
      <c r="E17" s="120">
        <f t="shared" si="0"/>
        <v>-0.023919571107527085</v>
      </c>
      <c r="F17" s="142">
        <v>0.0477</v>
      </c>
      <c r="G17" s="142">
        <v>0.0438</v>
      </c>
      <c r="H17" s="142">
        <v>0.0438</v>
      </c>
      <c r="I17" s="151"/>
    </row>
    <row r="18" spans="1:9" ht="12.75">
      <c r="A18" s="160"/>
      <c r="B18" s="148" t="s">
        <v>76</v>
      </c>
      <c r="C18" s="119"/>
      <c r="D18" s="193">
        <f>Feb!M49</f>
        <v>0.01712851188122379</v>
      </c>
      <c r="E18" s="121"/>
      <c r="F18" s="121"/>
      <c r="G18" s="117"/>
      <c r="H18" s="118"/>
      <c r="I18" s="151"/>
    </row>
    <row r="19" spans="1:9" ht="12.75">
      <c r="A19" s="160"/>
      <c r="B19" s="213"/>
      <c r="C19" s="214"/>
      <c r="D19" s="215"/>
      <c r="E19" s="216"/>
      <c r="F19" s="216"/>
      <c r="G19" s="217"/>
      <c r="H19" s="218"/>
      <c r="I19" s="151"/>
    </row>
    <row r="20" spans="1:9" ht="22.5">
      <c r="A20" s="160"/>
      <c r="B20" s="153"/>
      <c r="C20" s="145" t="s">
        <v>62</v>
      </c>
      <c r="D20" s="145" t="s">
        <v>63</v>
      </c>
      <c r="E20" s="144" t="s">
        <v>64</v>
      </c>
      <c r="F20" s="145" t="s">
        <v>125</v>
      </c>
      <c r="G20" s="145" t="s">
        <v>153</v>
      </c>
      <c r="H20" s="145" t="s">
        <v>143</v>
      </c>
      <c r="I20" s="151"/>
    </row>
    <row r="21" spans="1:9" ht="12.75">
      <c r="A21" s="160"/>
      <c r="B21" s="146" t="s">
        <v>78</v>
      </c>
      <c r="C21" s="193">
        <v>0.10709231450785073</v>
      </c>
      <c r="D21" s="193">
        <f>SUMIF(Feb!$AA$12:$AA$45,B21,Feb!$M$12:$M$45)</f>
        <v>0.07832519336353483</v>
      </c>
      <c r="E21" s="120">
        <f>+D21-C21</f>
        <v>-0.0287671211443159</v>
      </c>
      <c r="F21" s="142">
        <v>-0.0304</v>
      </c>
      <c r="G21" s="142">
        <v>-0.03167898365796398</v>
      </c>
      <c r="H21" s="142">
        <f>G21-F21</f>
        <v>-0.0012789836579639828</v>
      </c>
      <c r="I21" s="151"/>
    </row>
    <row r="22" spans="1:9" ht="12.75">
      <c r="A22" s="160"/>
      <c r="B22" s="147" t="s">
        <v>69</v>
      </c>
      <c r="C22" s="193">
        <v>0.09336564758459603</v>
      </c>
      <c r="D22" s="193">
        <f>SUMIF(Feb!$AA$12:$AA$45,B22,Feb!$M$12:$M$45)</f>
        <v>0.06664541645144052</v>
      </c>
      <c r="E22" s="120">
        <f>+D22-C22</f>
        <v>-0.02672023113315551</v>
      </c>
      <c r="F22" s="142">
        <v>-0.0173</v>
      </c>
      <c r="G22" s="142">
        <v>-0.03654292272677957</v>
      </c>
      <c r="H22" s="142">
        <f aca="true" t="shared" si="1" ref="H22:H30">G22-F22</f>
        <v>-0.019242922726779573</v>
      </c>
      <c r="I22" s="151"/>
    </row>
    <row r="23" spans="1:9" ht="12.75">
      <c r="A23" s="160"/>
      <c r="B23" s="148" t="s">
        <v>70</v>
      </c>
      <c r="C23" s="193">
        <v>0.0968263388548857</v>
      </c>
      <c r="D23" s="193">
        <f>SUMIF(Feb!$AA$12:$AA$45,B23,Feb!$M$12:$M$45)</f>
        <v>0.08233927508048015</v>
      </c>
      <c r="E23" s="121">
        <f>+D23-C23</f>
        <v>-0.014487063774405548</v>
      </c>
      <c r="F23" s="142">
        <v>-0.023</v>
      </c>
      <c r="G23" s="138">
        <v>0.03006241817965085</v>
      </c>
      <c r="H23" s="138">
        <f t="shared" si="1"/>
        <v>0.05306241817965085</v>
      </c>
      <c r="I23" s="151"/>
    </row>
    <row r="24" spans="1:9" ht="12.75">
      <c r="A24" s="160"/>
      <c r="B24" s="148" t="s">
        <v>71</v>
      </c>
      <c r="C24" s="193">
        <v>0.21834404746688232</v>
      </c>
      <c r="D24" s="193">
        <f>SUMIF(Feb!$AA$12:$AA$45,B24,Feb!$M$12:$M$45)</f>
        <v>0.2010121859583054</v>
      </c>
      <c r="E24" s="120">
        <f aca="true" t="shared" si="2" ref="E24:E30">+D24-C24</f>
        <v>-0.017331861508576935</v>
      </c>
      <c r="F24" s="142">
        <v>-0.0328</v>
      </c>
      <c r="G24" s="142">
        <v>-0.06661006894564532</v>
      </c>
      <c r="H24" s="142">
        <f t="shared" si="1"/>
        <v>-0.03381006894564532</v>
      </c>
      <c r="I24" s="151"/>
    </row>
    <row r="25" spans="1:9" ht="12.75">
      <c r="A25" s="160"/>
      <c r="B25" s="148" t="s">
        <v>72</v>
      </c>
      <c r="C25" s="193">
        <v>0.12221889080168391</v>
      </c>
      <c r="D25" s="193">
        <f>SUMIF(Feb!$AA$12:$AA$45,B25,Feb!$M$12:$M$45)</f>
        <v>0.17839133456250725</v>
      </c>
      <c r="E25" s="123">
        <f t="shared" si="2"/>
        <v>0.05617244376082334</v>
      </c>
      <c r="F25" s="142">
        <v>-0.0251</v>
      </c>
      <c r="G25" s="142">
        <v>-0.0153549313762725</v>
      </c>
      <c r="H25" s="138">
        <f t="shared" si="1"/>
        <v>0.009745068623727501</v>
      </c>
      <c r="I25" s="151"/>
    </row>
    <row r="26" spans="1:9" ht="12.75">
      <c r="A26" s="160"/>
      <c r="B26" s="148" t="s">
        <v>73</v>
      </c>
      <c r="C26" s="193">
        <v>0.10863200099214033</v>
      </c>
      <c r="D26" s="193">
        <f>SUMIF(Feb!$AA$12:$AA$45,B26,Feb!$M$12:$M$45)</f>
        <v>0.1158405822894864</v>
      </c>
      <c r="E26" s="123">
        <f t="shared" si="2"/>
        <v>0.00720858129734607</v>
      </c>
      <c r="F26" s="142">
        <v>-0.0152</v>
      </c>
      <c r="G26" s="142">
        <v>-0.011885426901459712</v>
      </c>
      <c r="H26" s="138">
        <f t="shared" si="1"/>
        <v>0.0033145730985402883</v>
      </c>
      <c r="I26" s="151"/>
    </row>
    <row r="27" spans="1:9" ht="12.75">
      <c r="A27" s="160"/>
      <c r="B27" s="147" t="s">
        <v>79</v>
      </c>
      <c r="C27" s="193">
        <v>0.14926896965498257</v>
      </c>
      <c r="D27" s="193">
        <f>SUMIF(Feb!$AA$12:$AA$45,B27,Feb!$M$12:$M$45)</f>
        <v>0.15574607126601925</v>
      </c>
      <c r="E27" s="123">
        <f t="shared" si="2"/>
        <v>0.006477101611036679</v>
      </c>
      <c r="F27" s="142">
        <v>-0.0316</v>
      </c>
      <c r="G27" s="142">
        <v>-0.07194439231688984</v>
      </c>
      <c r="H27" s="142">
        <f t="shared" si="1"/>
        <v>-0.04034439231688984</v>
      </c>
      <c r="I27" s="151"/>
    </row>
    <row r="28" spans="1:9" ht="12.75">
      <c r="A28" s="160"/>
      <c r="B28" s="148" t="s">
        <v>74</v>
      </c>
      <c r="C28" s="193">
        <v>0.03184772039762273</v>
      </c>
      <c r="D28" s="193">
        <f>SUMIF(Feb!$AA$12:$AA$45,B28,Feb!$M$12:$M$45)</f>
        <v>0.015293908214627224</v>
      </c>
      <c r="E28" s="120">
        <f t="shared" si="2"/>
        <v>-0.016553812182995505</v>
      </c>
      <c r="F28" s="138">
        <v>0.0203</v>
      </c>
      <c r="G28" s="142">
        <v>-0.03176382660687593</v>
      </c>
      <c r="H28" s="142">
        <f t="shared" si="1"/>
        <v>-0.05206382660687593</v>
      </c>
      <c r="I28" s="151"/>
    </row>
    <row r="29" spans="1:9" ht="12.75">
      <c r="A29" s="160"/>
      <c r="B29" s="147" t="s">
        <v>77</v>
      </c>
      <c r="C29" s="193">
        <v>0.03625549070636622</v>
      </c>
      <c r="D29" s="193">
        <f>SUMIF(Feb!$AA$12:$AA$45,B29,Feb!$M$12:$M$45)</f>
        <v>0.07704859220074507</v>
      </c>
      <c r="E29" s="123">
        <f t="shared" si="2"/>
        <v>0.040793101494378856</v>
      </c>
      <c r="F29" s="142">
        <v>-0.0067</v>
      </c>
      <c r="G29" s="138">
        <v>0.0019052293965141356</v>
      </c>
      <c r="H29" s="138">
        <f t="shared" si="1"/>
        <v>0.008605229396514136</v>
      </c>
      <c r="I29" s="151"/>
    </row>
    <row r="30" spans="1:9" ht="12.75">
      <c r="A30" s="160"/>
      <c r="B30" s="148" t="s">
        <v>75</v>
      </c>
      <c r="C30" s="193">
        <v>0.03614849983915733</v>
      </c>
      <c r="D30" s="193">
        <f>SUMIF(Feb!$AA$12:$AA$45,B30,Feb!$M$12:$M$45)</f>
        <v>0.01222892873163024</v>
      </c>
      <c r="E30" s="120">
        <f t="shared" si="2"/>
        <v>-0.023919571107527085</v>
      </c>
      <c r="F30" s="138">
        <v>0.0477</v>
      </c>
      <c r="G30" s="142">
        <v>-0.022140034792928136</v>
      </c>
      <c r="H30" s="142">
        <f t="shared" si="1"/>
        <v>-0.06984003479292814</v>
      </c>
      <c r="I30" s="151"/>
    </row>
    <row r="31" spans="1:9" ht="12.75">
      <c r="A31" s="160"/>
      <c r="B31" s="148" t="s">
        <v>76</v>
      </c>
      <c r="C31" s="119"/>
      <c r="D31" s="193">
        <f>D18</f>
        <v>0.01712851188122379</v>
      </c>
      <c r="E31" s="121"/>
      <c r="F31" s="121"/>
      <c r="G31" s="117"/>
      <c r="H31" s="118"/>
      <c r="I31" s="151"/>
    </row>
    <row r="32" spans="1:9" ht="13.5" thickBot="1">
      <c r="A32" s="160"/>
      <c r="B32" s="154"/>
      <c r="C32" s="154"/>
      <c r="D32" s="154"/>
      <c r="E32" s="154"/>
      <c r="F32" s="154"/>
      <c r="G32" s="154"/>
      <c r="H32" s="154"/>
      <c r="I32" s="151"/>
    </row>
    <row r="33" spans="1:9" ht="12.75">
      <c r="A33" s="160"/>
      <c r="B33" s="194" t="s">
        <v>123</v>
      </c>
      <c r="C33" s="198"/>
      <c r="D33" s="143"/>
      <c r="E33" s="154"/>
      <c r="F33" s="154"/>
      <c r="G33" s="154"/>
      <c r="H33" s="154"/>
      <c r="I33" s="151"/>
    </row>
    <row r="34" spans="1:9" ht="12.75">
      <c r="A34" s="219"/>
      <c r="B34" s="197" t="s">
        <v>0</v>
      </c>
      <c r="C34" s="195" t="s">
        <v>121</v>
      </c>
      <c r="D34" s="154"/>
      <c r="E34" s="154"/>
      <c r="F34" s="154"/>
      <c r="G34" s="154"/>
      <c r="H34" s="154"/>
      <c r="I34" s="151"/>
    </row>
    <row r="35" spans="1:9" ht="12.75">
      <c r="A35" s="160"/>
      <c r="B35" s="202" t="s">
        <v>22</v>
      </c>
      <c r="C35" s="199">
        <v>1594422</v>
      </c>
      <c r="D35" s="154"/>
      <c r="E35" s="154"/>
      <c r="F35" s="154"/>
      <c r="G35" s="154"/>
      <c r="H35" s="154"/>
      <c r="I35" s="151"/>
    </row>
    <row r="36" spans="1:9" ht="12.75">
      <c r="A36" s="160"/>
      <c r="B36" s="203" t="s">
        <v>50</v>
      </c>
      <c r="C36" s="200">
        <v>1296814</v>
      </c>
      <c r="D36" s="154"/>
      <c r="E36" s="154"/>
      <c r="F36" s="154"/>
      <c r="G36" s="154"/>
      <c r="H36" s="154"/>
      <c r="I36" s="151"/>
    </row>
    <row r="37" spans="1:9" ht="12.75">
      <c r="A37" s="160"/>
      <c r="B37" s="203" t="s">
        <v>45</v>
      </c>
      <c r="C37" s="200">
        <v>1096208</v>
      </c>
      <c r="D37" s="154"/>
      <c r="E37" s="154"/>
      <c r="F37" s="154"/>
      <c r="G37" s="154"/>
      <c r="H37" s="154"/>
      <c r="I37" s="151"/>
    </row>
    <row r="38" spans="1:9" ht="12.75">
      <c r="A38" s="160"/>
      <c r="B38" s="203" t="s">
        <v>34</v>
      </c>
      <c r="C38" s="200">
        <v>1094982</v>
      </c>
      <c r="D38" s="154"/>
      <c r="E38" s="154"/>
      <c r="F38" s="154"/>
      <c r="G38" s="154"/>
      <c r="H38" s="154"/>
      <c r="I38" s="151"/>
    </row>
    <row r="39" spans="1:9" ht="12.75">
      <c r="A39" s="160"/>
      <c r="B39" s="203" t="s">
        <v>52</v>
      </c>
      <c r="C39" s="200">
        <v>964620</v>
      </c>
      <c r="D39" s="154"/>
      <c r="E39" s="154"/>
      <c r="F39" s="154"/>
      <c r="G39" s="154"/>
      <c r="H39" s="154"/>
      <c r="I39" s="151"/>
    </row>
    <row r="40" spans="1:9" ht="12.75">
      <c r="A40" s="160"/>
      <c r="B40" s="203" t="s">
        <v>30</v>
      </c>
      <c r="C40" s="200">
        <v>939766</v>
      </c>
      <c r="D40" s="154"/>
      <c r="E40" s="154"/>
      <c r="F40" s="154"/>
      <c r="G40" s="154"/>
      <c r="H40" s="154"/>
      <c r="I40" s="151"/>
    </row>
    <row r="41" spans="1:9" ht="12.75">
      <c r="A41" s="160"/>
      <c r="B41" s="203" t="s">
        <v>102</v>
      </c>
      <c r="C41" s="200">
        <v>918652</v>
      </c>
      <c r="D41" s="154"/>
      <c r="E41" s="154"/>
      <c r="F41" s="154"/>
      <c r="G41" s="154"/>
      <c r="H41" s="154"/>
      <c r="I41" s="151"/>
    </row>
    <row r="42" spans="1:9" ht="12.75">
      <c r="A42" s="160"/>
      <c r="B42" s="203" t="s">
        <v>56</v>
      </c>
      <c r="C42" s="200">
        <v>917896</v>
      </c>
      <c r="D42" s="154"/>
      <c r="E42" s="154"/>
      <c r="F42" s="154"/>
      <c r="G42" s="154"/>
      <c r="H42" s="154"/>
      <c r="I42" s="151"/>
    </row>
    <row r="43" spans="1:9" ht="12.75">
      <c r="A43" s="160"/>
      <c r="B43" s="203" t="s">
        <v>84</v>
      </c>
      <c r="C43" s="200">
        <v>949410</v>
      </c>
      <c r="D43" s="154"/>
      <c r="E43" s="154"/>
      <c r="F43" s="154"/>
      <c r="G43" s="154"/>
      <c r="H43" s="154"/>
      <c r="I43" s="151"/>
    </row>
    <row r="44" spans="1:9" ht="12.75">
      <c r="A44" s="160"/>
      <c r="B44" s="204" t="s">
        <v>29</v>
      </c>
      <c r="C44" s="200">
        <v>913080</v>
      </c>
      <c r="D44" s="154"/>
      <c r="E44" s="154"/>
      <c r="F44" s="154"/>
      <c r="G44" s="154"/>
      <c r="H44" s="154"/>
      <c r="I44" s="151"/>
    </row>
    <row r="45" spans="1:9" ht="13.5" thickBot="1">
      <c r="A45" s="160"/>
      <c r="B45" s="196" t="s">
        <v>122</v>
      </c>
      <c r="C45" s="201">
        <v>10685850</v>
      </c>
      <c r="D45" s="154"/>
      <c r="E45" s="154"/>
      <c r="F45" s="154"/>
      <c r="G45" s="154"/>
      <c r="H45" s="154"/>
      <c r="I45" s="151"/>
    </row>
    <row r="46" spans="1:9" ht="13.5" thickBot="1">
      <c r="A46" s="161"/>
      <c r="B46" s="155"/>
      <c r="C46" s="155"/>
      <c r="D46" s="155"/>
      <c r="E46" s="155"/>
      <c r="F46" s="155"/>
      <c r="G46" s="155"/>
      <c r="H46" s="155"/>
      <c r="I46" s="156"/>
    </row>
  </sheetData>
  <printOptions horizontalCentered="1"/>
  <pageMargins left="0.75" right="0.75" top="1" bottom="1" header="0.5" footer="0.5"/>
  <pageSetup fitToHeight="1" fitToWidth="1"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8"/>
  <sheetViews>
    <sheetView showGridLines="0" zoomScale="75" zoomScaleNormal="75" workbookViewId="0" topLeftCell="A10">
      <pane xSplit="4" topLeftCell="S1" activePane="topRight" state="frozen"/>
      <selection pane="topLeft" activeCell="C10" sqref="C10"/>
      <selection pane="topRight" activeCell="AA33" sqref="AA33"/>
    </sheetView>
  </sheetViews>
  <sheetFormatPr defaultColWidth="9.140625" defaultRowHeight="12.75" outlineLevelRow="2"/>
  <cols>
    <col min="1" max="1" width="3.7109375" style="1" customWidth="1"/>
    <col min="2" max="2" width="11.421875" style="1" customWidth="1"/>
    <col min="3" max="3" width="32.140625" style="1" customWidth="1"/>
    <col min="4" max="4" width="14.28125" style="1" bestFit="1" customWidth="1"/>
    <col min="5" max="5" width="14.57421875" style="1" bestFit="1" customWidth="1"/>
    <col min="6" max="6" width="12.8515625" style="1" bestFit="1" customWidth="1"/>
    <col min="7" max="7" width="20.57421875" style="1" bestFit="1" customWidth="1"/>
    <col min="8" max="8" width="10.57421875" style="1" customWidth="1"/>
    <col min="9" max="9" width="18.28125" style="1" bestFit="1" customWidth="1"/>
    <col min="10" max="10" width="15.140625" style="1" bestFit="1" customWidth="1"/>
    <col min="11" max="11" width="10.28125" style="1" bestFit="1" customWidth="1"/>
    <col min="12" max="12" width="14.57421875" style="1" bestFit="1" customWidth="1"/>
    <col min="13" max="13" width="11.00390625" style="1" bestFit="1" customWidth="1"/>
    <col min="14" max="14" width="15.57421875" style="1" bestFit="1" customWidth="1"/>
    <col min="15" max="15" width="19.421875" style="1" bestFit="1" customWidth="1"/>
    <col min="16" max="16" width="11.140625" style="1" customWidth="1"/>
    <col min="17" max="17" width="2.57421875" style="1" customWidth="1"/>
    <col min="18" max="18" width="25.421875" style="1" customWidth="1"/>
    <col min="19" max="19" width="9.140625" style="1" customWidth="1"/>
    <col min="20" max="20" width="11.421875" style="1" customWidth="1"/>
    <col min="21" max="21" width="9.140625" style="1" customWidth="1"/>
    <col min="22" max="22" width="12.00390625" style="1" customWidth="1"/>
    <col min="23" max="25" width="9.140625" style="1" customWidth="1"/>
    <col min="26" max="26" width="11.57421875" style="1" customWidth="1"/>
    <col min="27" max="27" width="25.421875" style="1" customWidth="1"/>
    <col min="28" max="28" width="9.140625" style="1" customWidth="1"/>
    <col min="29" max="16384" width="9.140625" style="1" customWidth="1"/>
  </cols>
  <sheetData>
    <row r="1" spans="1:16" ht="7.5" customHeight="1" thickBo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8"/>
    </row>
    <row r="3" spans="2:26" ht="15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9"/>
      <c r="R3" s="174" t="s">
        <v>126</v>
      </c>
      <c r="S3" s="174"/>
      <c r="T3" s="174" t="s">
        <v>127</v>
      </c>
      <c r="U3" s="175"/>
      <c r="V3" s="174"/>
      <c r="W3" s="170"/>
      <c r="X3" s="174"/>
      <c r="Y3" s="174"/>
      <c r="Z3" s="174"/>
    </row>
    <row r="4" spans="2:26" ht="15">
      <c r="B4" s="84" t="s">
        <v>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0"/>
      <c r="R4" s="176" t="s">
        <v>128</v>
      </c>
      <c r="S4" s="176"/>
      <c r="T4" s="174" t="s">
        <v>129</v>
      </c>
      <c r="U4" s="175"/>
      <c r="V4" s="174"/>
      <c r="W4" s="170"/>
      <c r="X4" s="174"/>
      <c r="Y4" s="174"/>
      <c r="Z4" s="174"/>
    </row>
    <row r="5" spans="2:26" ht="15">
      <c r="B5" s="84" t="s">
        <v>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90"/>
      <c r="R5" s="176" t="s">
        <v>130</v>
      </c>
      <c r="S5" s="176"/>
      <c r="T5" s="174" t="s">
        <v>131</v>
      </c>
      <c r="U5" s="175"/>
      <c r="V5" s="174"/>
      <c r="W5" s="170"/>
      <c r="X5" s="174"/>
      <c r="Y5" s="174"/>
      <c r="Z5" s="174"/>
    </row>
    <row r="6" spans="2:26" ht="15.75">
      <c r="B6" s="86">
        <v>39141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91"/>
      <c r="R6" s="177">
        <v>39141</v>
      </c>
      <c r="S6" s="174"/>
      <c r="T6" s="172" t="s">
        <v>132</v>
      </c>
      <c r="U6" s="175"/>
      <c r="V6" s="174"/>
      <c r="W6" s="170"/>
      <c r="X6" s="174"/>
      <c r="Y6" s="174"/>
      <c r="Z6" s="174"/>
    </row>
    <row r="7" spans="2:26" ht="9" customHeight="1" thickBot="1">
      <c r="B7" s="5"/>
      <c r="C7" s="7"/>
      <c r="D7" s="7"/>
      <c r="E7" s="7"/>
      <c r="F7" s="8"/>
      <c r="G7" s="8"/>
      <c r="H7" s="9"/>
      <c r="I7" s="6"/>
      <c r="J7" s="10"/>
      <c r="K7" s="11"/>
      <c r="L7" s="6"/>
      <c r="M7" s="7"/>
      <c r="N7" s="7"/>
      <c r="O7" s="7"/>
      <c r="P7" s="92"/>
      <c r="R7" s="174"/>
      <c r="S7" s="174"/>
      <c r="T7" s="174"/>
      <c r="U7" s="175"/>
      <c r="V7" s="174"/>
      <c r="W7" s="170"/>
      <c r="X7" s="174"/>
      <c r="Y7" s="174"/>
      <c r="Z7" s="174"/>
    </row>
    <row r="8" spans="2:26" s="4" customFormat="1" ht="33" customHeight="1">
      <c r="B8" s="131" t="s">
        <v>5</v>
      </c>
      <c r="C8" s="14" t="s">
        <v>6</v>
      </c>
      <c r="D8" s="14" t="s">
        <v>0</v>
      </c>
      <c r="E8" s="14" t="s">
        <v>92</v>
      </c>
      <c r="F8" s="15" t="s">
        <v>7</v>
      </c>
      <c r="G8" s="16" t="s">
        <v>8</v>
      </c>
      <c r="H8" s="17" t="s">
        <v>59</v>
      </c>
      <c r="I8" s="17" t="s">
        <v>60</v>
      </c>
      <c r="J8" s="18" t="s">
        <v>9</v>
      </c>
      <c r="K8" s="15" t="s">
        <v>10</v>
      </c>
      <c r="L8" s="16" t="s">
        <v>11</v>
      </c>
      <c r="M8" s="14" t="s">
        <v>12</v>
      </c>
      <c r="N8" s="14" t="s">
        <v>61</v>
      </c>
      <c r="O8" s="19" t="s">
        <v>31</v>
      </c>
      <c r="P8" s="19" t="s">
        <v>13</v>
      </c>
      <c r="R8" s="178" t="s">
        <v>13</v>
      </c>
      <c r="S8" s="178" t="s">
        <v>133</v>
      </c>
      <c r="T8" s="179" t="s">
        <v>134</v>
      </c>
      <c r="U8" s="180" t="s">
        <v>135</v>
      </c>
      <c r="V8" s="179" t="s">
        <v>136</v>
      </c>
      <c r="W8" s="178" t="s">
        <v>137</v>
      </c>
      <c r="X8" s="178" t="s">
        <v>138</v>
      </c>
      <c r="Y8" s="178" t="s">
        <v>139</v>
      </c>
      <c r="Z8" s="178" t="s">
        <v>140</v>
      </c>
    </row>
    <row r="9" spans="2:16" s="4" customFormat="1" ht="15">
      <c r="B9" s="20"/>
      <c r="C9" s="22"/>
      <c r="D9" s="22"/>
      <c r="E9" s="22"/>
      <c r="F9" s="23" t="s">
        <v>14</v>
      </c>
      <c r="G9" s="24"/>
      <c r="H9" s="25"/>
      <c r="I9" s="24"/>
      <c r="J9" s="26"/>
      <c r="K9" s="23"/>
      <c r="L9" s="24"/>
      <c r="M9" s="27"/>
      <c r="N9" s="27"/>
      <c r="O9" s="13"/>
      <c r="P9" s="28"/>
    </row>
    <row r="10" spans="2:16" s="4" customFormat="1" ht="15">
      <c r="B10" s="29" t="s">
        <v>15</v>
      </c>
      <c r="C10" s="22"/>
      <c r="D10" s="22"/>
      <c r="E10" s="22"/>
      <c r="F10" s="27"/>
      <c r="G10" s="24"/>
      <c r="H10" s="31" t="s">
        <v>14</v>
      </c>
      <c r="I10" s="24"/>
      <c r="J10" s="26"/>
      <c r="K10" s="23"/>
      <c r="L10" s="24"/>
      <c r="M10" s="27"/>
      <c r="N10" s="27"/>
      <c r="O10" s="13"/>
      <c r="P10" s="32"/>
    </row>
    <row r="11" spans="2:16" s="4" customFormat="1" ht="15" outlineLevel="2">
      <c r="B11" s="33"/>
      <c r="C11" s="22"/>
      <c r="D11" s="22"/>
      <c r="E11" s="22"/>
      <c r="F11" s="34"/>
      <c r="G11" s="35"/>
      <c r="H11" s="36"/>
      <c r="I11" s="37"/>
      <c r="J11" s="38"/>
      <c r="K11" s="35"/>
      <c r="L11" s="37"/>
      <c r="M11" s="39"/>
      <c r="N11" s="40"/>
      <c r="O11" s="41"/>
      <c r="P11" s="42"/>
    </row>
    <row r="12" spans="2:28" s="4" customFormat="1" ht="15" customHeight="1" outlineLevel="2">
      <c r="B12" s="33">
        <v>49300</v>
      </c>
      <c r="C12" s="132" t="s">
        <v>105</v>
      </c>
      <c r="D12" s="96" t="s">
        <v>95</v>
      </c>
      <c r="E12" s="133" t="s">
        <v>73</v>
      </c>
      <c r="F12" s="34">
        <v>16.3703</v>
      </c>
      <c r="G12" s="108">
        <v>807055.79</v>
      </c>
      <c r="H12" s="79">
        <v>16.71</v>
      </c>
      <c r="I12" s="98">
        <v>823803</v>
      </c>
      <c r="J12" s="104">
        <v>16747.21</v>
      </c>
      <c r="K12" s="35">
        <v>0.064</v>
      </c>
      <c r="L12" s="98">
        <v>3155.2</v>
      </c>
      <c r="M12" s="113">
        <v>0.034733328193567156</v>
      </c>
      <c r="N12" s="40">
        <v>2182.01</v>
      </c>
      <c r="O12" s="107">
        <v>36461.38710000001</v>
      </c>
      <c r="P12" s="42">
        <v>1.404</v>
      </c>
      <c r="R12" s="181">
        <v>0.04876559278376828</v>
      </c>
      <c r="S12" s="169">
        <v>0.03533862627355996</v>
      </c>
      <c r="T12" s="170">
        <v>1288.4953321425003</v>
      </c>
      <c r="U12" s="191">
        <v>20.37</v>
      </c>
      <c r="V12" s="168">
        <v>0.7198478171924164</v>
      </c>
      <c r="W12" s="191">
        <v>4</v>
      </c>
      <c r="X12" s="172">
        <v>0.14135450509423983</v>
      </c>
      <c r="Y12" s="173">
        <v>0.3804</v>
      </c>
      <c r="Z12" s="172">
        <v>0.013442813434462209</v>
      </c>
      <c r="AA12" s="122" t="s">
        <v>73</v>
      </c>
      <c r="AB12" s="4" t="s">
        <v>73</v>
      </c>
    </row>
    <row r="13" spans="2:28" s="4" customFormat="1" ht="15" customHeight="1" outlineLevel="2">
      <c r="B13" s="33">
        <v>10900</v>
      </c>
      <c r="C13" s="132" t="s">
        <v>112</v>
      </c>
      <c r="D13" s="96" t="s">
        <v>102</v>
      </c>
      <c r="E13" s="133" t="s">
        <v>117</v>
      </c>
      <c r="F13" s="34">
        <v>83.8472</v>
      </c>
      <c r="G13" s="108">
        <v>913934.48</v>
      </c>
      <c r="H13" s="79">
        <v>84.28</v>
      </c>
      <c r="I13" s="98">
        <v>918652</v>
      </c>
      <c r="J13" s="104">
        <v>4717.520000000019</v>
      </c>
      <c r="K13" s="35">
        <v>3.44</v>
      </c>
      <c r="L13" s="98">
        <v>37496</v>
      </c>
      <c r="M13" s="113">
        <v>0.038732368553740223</v>
      </c>
      <c r="N13" s="40">
        <v>2098.592</v>
      </c>
      <c r="O13" s="107">
        <v>176869.33376</v>
      </c>
      <c r="P13" s="42">
        <v>0.773</v>
      </c>
      <c r="R13" s="181">
        <v>0.029940120892041195</v>
      </c>
      <c r="S13" s="169">
        <v>0.03940735795263965</v>
      </c>
      <c r="T13" s="170">
        <v>6969.953146325213</v>
      </c>
      <c r="U13" s="171">
        <v>15.7533</v>
      </c>
      <c r="V13" s="168">
        <v>0.6207959320353182</v>
      </c>
      <c r="W13" s="171">
        <v>4.461</v>
      </c>
      <c r="X13" s="172">
        <v>0.1757962238267255</v>
      </c>
      <c r="Y13" s="173">
        <v>3.9393000000000002</v>
      </c>
      <c r="Z13" s="172">
        <v>0.15523740518283338</v>
      </c>
      <c r="AA13" s="122" t="s">
        <v>69</v>
      </c>
      <c r="AB13" s="4" t="s">
        <v>117</v>
      </c>
    </row>
    <row r="14" spans="2:28" s="4" customFormat="1" ht="15" customHeight="1" outlineLevel="2">
      <c r="B14" s="33">
        <v>15900</v>
      </c>
      <c r="C14" s="132" t="s">
        <v>57</v>
      </c>
      <c r="D14" s="96" t="s">
        <v>58</v>
      </c>
      <c r="E14" s="133" t="s">
        <v>118</v>
      </c>
      <c r="F14" s="34">
        <v>34.609934591194964</v>
      </c>
      <c r="G14" s="108">
        <v>550297.96</v>
      </c>
      <c r="H14" s="79">
        <v>43.77</v>
      </c>
      <c r="I14" s="98">
        <v>695943</v>
      </c>
      <c r="J14" s="104">
        <v>145645.04</v>
      </c>
      <c r="K14" s="35">
        <v>0.731</v>
      </c>
      <c r="L14" s="98">
        <v>11622.9</v>
      </c>
      <c r="M14" s="113">
        <v>0.029342472196648605</v>
      </c>
      <c r="N14" s="40">
        <v>1149.707</v>
      </c>
      <c r="O14" s="107">
        <v>50322.67539000001</v>
      </c>
      <c r="P14" s="42">
        <v>1.753</v>
      </c>
      <c r="R14" s="181">
        <v>0.051437353760725</v>
      </c>
      <c r="S14" s="169">
        <v>0.029853823771824255</v>
      </c>
      <c r="T14" s="170">
        <v>1502.3242828197779</v>
      </c>
      <c r="U14" s="191">
        <v>15.14</v>
      </c>
      <c r="V14" s="168">
        <v>0.45198689190541924</v>
      </c>
      <c r="W14" s="191">
        <v>3</v>
      </c>
      <c r="X14" s="172">
        <v>0.08956147131547276</v>
      </c>
      <c r="Y14" s="173">
        <v>0.4912</v>
      </c>
      <c r="Z14" s="172">
        <v>0.014664198236720076</v>
      </c>
      <c r="AA14" s="122" t="s">
        <v>77</v>
      </c>
      <c r="AB14" s="4" t="s">
        <v>118</v>
      </c>
    </row>
    <row r="15" spans="2:28" s="4" customFormat="1" ht="15" customHeight="1" outlineLevel="2">
      <c r="B15" s="33">
        <v>13500</v>
      </c>
      <c r="C15" s="132" t="s">
        <v>90</v>
      </c>
      <c r="D15" s="96" t="s">
        <v>49</v>
      </c>
      <c r="E15" s="133" t="s">
        <v>117</v>
      </c>
      <c r="F15" s="34">
        <v>44.411065925925925</v>
      </c>
      <c r="G15" s="108">
        <v>599549.39</v>
      </c>
      <c r="H15" s="79">
        <v>49.04</v>
      </c>
      <c r="I15" s="98">
        <v>662040</v>
      </c>
      <c r="J15" s="104">
        <v>62490.61</v>
      </c>
      <c r="K15" s="35">
        <v>1.18</v>
      </c>
      <c r="L15" s="98">
        <v>15930</v>
      </c>
      <c r="M15" s="113">
        <v>0.027913047897700303</v>
      </c>
      <c r="N15" s="40">
        <v>762.886</v>
      </c>
      <c r="O15" s="107">
        <v>37411.92944</v>
      </c>
      <c r="P15" s="42">
        <v>0.735</v>
      </c>
      <c r="R15" s="181">
        <v>0.020516090204809722</v>
      </c>
      <c r="S15" s="169">
        <v>0.028399488880409073</v>
      </c>
      <c r="T15" s="170">
        <v>1062.4796741259288</v>
      </c>
      <c r="U15" s="171">
        <v>19.4603</v>
      </c>
      <c r="V15" s="168">
        <v>0.5526625734594247</v>
      </c>
      <c r="W15" s="171">
        <v>9.4986</v>
      </c>
      <c r="X15" s="172">
        <v>0.2697553850794536</v>
      </c>
      <c r="Y15" s="173">
        <v>2.3552</v>
      </c>
      <c r="Z15" s="172">
        <v>0.06688647621113945</v>
      </c>
      <c r="AA15" s="122" t="s">
        <v>69</v>
      </c>
      <c r="AB15" s="4" t="s">
        <v>117</v>
      </c>
    </row>
    <row r="16" spans="2:28" s="4" customFormat="1" ht="15" customHeight="1" outlineLevel="2">
      <c r="B16" s="33">
        <v>31000</v>
      </c>
      <c r="C16" s="132" t="s">
        <v>106</v>
      </c>
      <c r="D16" s="96" t="s">
        <v>96</v>
      </c>
      <c r="E16" s="133" t="s">
        <v>71</v>
      </c>
      <c r="F16" s="34">
        <v>30.291</v>
      </c>
      <c r="G16" s="108">
        <v>939021</v>
      </c>
      <c r="H16" s="79">
        <v>27.95</v>
      </c>
      <c r="I16" s="98">
        <v>866450</v>
      </c>
      <c r="J16" s="104">
        <v>-72571</v>
      </c>
      <c r="K16" s="35">
        <v>1.16</v>
      </c>
      <c r="L16" s="98">
        <v>35960</v>
      </c>
      <c r="M16" s="113">
        <v>0.03653141857132866</v>
      </c>
      <c r="N16" s="40">
        <v>65.455</v>
      </c>
      <c r="O16" s="107">
        <v>1829.46725</v>
      </c>
      <c r="P16" s="42">
        <v>0.882</v>
      </c>
      <c r="R16" s="181">
        <v>0.032220711179911876</v>
      </c>
      <c r="S16" s="169">
        <v>0.03716805199146644</v>
      </c>
      <c r="T16" s="170">
        <v>67.99773386468512</v>
      </c>
      <c r="U16" s="171">
        <v>45.8197</v>
      </c>
      <c r="V16" s="168">
        <v>1.7030289918333945</v>
      </c>
      <c r="W16" s="171">
        <v>1.5053999999999998</v>
      </c>
      <c r="X16" s="172">
        <v>0.05595278546795357</v>
      </c>
      <c r="Y16" s="173">
        <v>4.1503</v>
      </c>
      <c r="Z16" s="172">
        <v>0.15425856618018313</v>
      </c>
      <c r="AA16" s="122" t="s">
        <v>71</v>
      </c>
      <c r="AB16" s="4" t="s">
        <v>71</v>
      </c>
    </row>
    <row r="17" spans="2:28" s="4" customFormat="1" ht="15" customHeight="1" outlineLevel="2">
      <c r="B17" s="33">
        <v>12200</v>
      </c>
      <c r="C17" s="132" t="s">
        <v>46</v>
      </c>
      <c r="D17" s="96" t="s">
        <v>30</v>
      </c>
      <c r="E17" s="133" t="s">
        <v>71</v>
      </c>
      <c r="F17" s="34">
        <v>67.05419590163935</v>
      </c>
      <c r="G17" s="108">
        <v>818061.19</v>
      </c>
      <c r="H17" s="79">
        <v>77.03</v>
      </c>
      <c r="I17" s="98">
        <v>939766</v>
      </c>
      <c r="J17" s="104">
        <v>121704.81</v>
      </c>
      <c r="K17" s="35">
        <v>0.107</v>
      </c>
      <c r="L17" s="98">
        <v>1305.4</v>
      </c>
      <c r="M17" s="113">
        <v>0.0396225807664646</v>
      </c>
      <c r="N17" s="40">
        <v>410.594</v>
      </c>
      <c r="O17" s="107">
        <v>31628.05582</v>
      </c>
      <c r="P17" s="42">
        <v>0.825</v>
      </c>
      <c r="R17" s="181">
        <v>0.032688629132333294</v>
      </c>
      <c r="S17" s="169">
        <v>0.04031308390306705</v>
      </c>
      <c r="T17" s="170">
        <v>1275.0244679625482</v>
      </c>
      <c r="U17" s="171">
        <v>10.1892</v>
      </c>
      <c r="V17" s="168">
        <v>0.4107580745051308</v>
      </c>
      <c r="W17" s="171">
        <v>1.2513</v>
      </c>
      <c r="X17" s="172">
        <v>0.050443761887907806</v>
      </c>
      <c r="Y17" s="173">
        <v>0.1385</v>
      </c>
      <c r="Z17" s="172">
        <v>0.005583362120574787</v>
      </c>
      <c r="AA17" s="122" t="s">
        <v>71</v>
      </c>
      <c r="AB17" s="4" t="s">
        <v>71</v>
      </c>
    </row>
    <row r="18" spans="2:28" s="4" customFormat="1" ht="15" customHeight="1" outlineLevel="2">
      <c r="B18" s="33">
        <v>12000</v>
      </c>
      <c r="C18" s="134" t="s">
        <v>82</v>
      </c>
      <c r="D18" s="97" t="s">
        <v>85</v>
      </c>
      <c r="E18" s="133" t="s">
        <v>119</v>
      </c>
      <c r="F18" s="34">
        <v>39.8285</v>
      </c>
      <c r="G18" s="108">
        <v>477942</v>
      </c>
      <c r="H18" s="79">
        <v>46.44</v>
      </c>
      <c r="I18" s="98">
        <v>557280</v>
      </c>
      <c r="J18" s="104">
        <v>79338</v>
      </c>
      <c r="K18" s="35">
        <v>1.1</v>
      </c>
      <c r="L18" s="98">
        <v>13200</v>
      </c>
      <c r="M18" s="113">
        <v>0.023496138197737937</v>
      </c>
      <c r="N18" s="40">
        <v>623.107</v>
      </c>
      <c r="O18" s="107">
        <v>28937.089079999998</v>
      </c>
      <c r="P18" s="42">
        <v>1.236</v>
      </c>
      <c r="R18" s="181">
        <v>0.02904122681240409</v>
      </c>
      <c r="S18" s="169">
        <v>0.02390560564810943</v>
      </c>
      <c r="T18" s="170">
        <v>691.7586401506936</v>
      </c>
      <c r="U18" s="171">
        <v>16.4681</v>
      </c>
      <c r="V18" s="168">
        <v>0.39367990437363093</v>
      </c>
      <c r="W18" s="171">
        <v>1.5888</v>
      </c>
      <c r="X18" s="172">
        <v>0.03798122625371626</v>
      </c>
      <c r="Y18" s="173">
        <v>2.261</v>
      </c>
      <c r="Z18" s="172">
        <v>0.05405057437037543</v>
      </c>
      <c r="AA18" s="122" t="s">
        <v>78</v>
      </c>
      <c r="AB18" s="4" t="s">
        <v>119</v>
      </c>
    </row>
    <row r="19" spans="2:28" s="4" customFormat="1" ht="15" customHeight="1" outlineLevel="2">
      <c r="B19" s="33">
        <v>9100</v>
      </c>
      <c r="C19" s="132" t="s">
        <v>16</v>
      </c>
      <c r="D19" s="96" t="s">
        <v>17</v>
      </c>
      <c r="E19" s="133" t="s">
        <v>71</v>
      </c>
      <c r="F19" s="34">
        <v>41.478257142857146</v>
      </c>
      <c r="G19" s="108">
        <v>377452.14</v>
      </c>
      <c r="H19" s="79">
        <v>50.37</v>
      </c>
      <c r="I19" s="98">
        <v>458367</v>
      </c>
      <c r="J19" s="104">
        <v>80914.86</v>
      </c>
      <c r="K19" s="35">
        <v>2.16</v>
      </c>
      <c r="L19" s="98">
        <v>19656</v>
      </c>
      <c r="M19" s="113">
        <v>0.019325750748784357</v>
      </c>
      <c r="N19" s="40">
        <v>4902.502</v>
      </c>
      <c r="O19" s="107">
        <v>246939.02574</v>
      </c>
      <c r="P19" s="42">
        <v>0.912</v>
      </c>
      <c r="R19" s="181">
        <v>0.017625084682891333</v>
      </c>
      <c r="S19" s="169">
        <v>0.019662540812709906</v>
      </c>
      <c r="T19" s="170">
        <v>4855.448671863572</v>
      </c>
      <c r="U19" s="171">
        <v>11.936</v>
      </c>
      <c r="V19" s="168">
        <v>0.23469208714050543</v>
      </c>
      <c r="W19" s="171">
        <v>2.0829</v>
      </c>
      <c r="X19" s="172">
        <v>0.040955106258793464</v>
      </c>
      <c r="Y19" s="173">
        <v>3.9905</v>
      </c>
      <c r="Z19" s="172">
        <v>0.07846336911311888</v>
      </c>
      <c r="AA19" s="122" t="s">
        <v>71</v>
      </c>
      <c r="AB19" s="4" t="s">
        <v>71</v>
      </c>
    </row>
    <row r="20" spans="2:28" s="4" customFormat="1" ht="15" customHeight="1" outlineLevel="2">
      <c r="B20" s="33">
        <v>14000</v>
      </c>
      <c r="C20" s="132" t="s">
        <v>111</v>
      </c>
      <c r="D20" s="96" t="s">
        <v>101</v>
      </c>
      <c r="E20" s="133" t="s">
        <v>119</v>
      </c>
      <c r="F20" s="34">
        <v>42.784299999999995</v>
      </c>
      <c r="G20" s="108">
        <v>598980.2</v>
      </c>
      <c r="H20" s="79">
        <v>47.19</v>
      </c>
      <c r="I20" s="98">
        <v>660660</v>
      </c>
      <c r="J20" s="104">
        <v>61679.8</v>
      </c>
      <c r="K20" s="35">
        <v>0</v>
      </c>
      <c r="L20" s="98">
        <v>0</v>
      </c>
      <c r="M20" s="113">
        <v>0.027854864092947077</v>
      </c>
      <c r="N20" s="40">
        <v>370.173</v>
      </c>
      <c r="O20" s="107">
        <v>17468.46387</v>
      </c>
      <c r="P20" s="42">
        <v>1.407</v>
      </c>
      <c r="R20" s="181">
        <v>0.03919179377877654</v>
      </c>
      <c r="S20" s="169">
        <v>0.028340291105871333</v>
      </c>
      <c r="T20" s="170">
        <v>495.0613512481957</v>
      </c>
      <c r="U20" s="171">
        <v>30.6429</v>
      </c>
      <c r="V20" s="168">
        <v>0.8684287063281046</v>
      </c>
      <c r="W20" s="171">
        <v>11.7452</v>
      </c>
      <c r="X20" s="172">
        <v>0.33286238709668</v>
      </c>
      <c r="Y20" s="192">
        <v>0</v>
      </c>
      <c r="Z20" s="172">
        <v>0</v>
      </c>
      <c r="AA20" s="122" t="s">
        <v>78</v>
      </c>
      <c r="AB20" s="4" t="s">
        <v>119</v>
      </c>
    </row>
    <row r="21" spans="2:28" s="4" customFormat="1" ht="15" customHeight="1" outlineLevel="2">
      <c r="B21" s="33">
        <v>7000</v>
      </c>
      <c r="C21" s="132" t="s">
        <v>108</v>
      </c>
      <c r="D21" s="96" t="s">
        <v>98</v>
      </c>
      <c r="E21" s="133" t="s">
        <v>74</v>
      </c>
      <c r="F21" s="34">
        <v>52.5255</v>
      </c>
      <c r="G21" s="108">
        <v>367678.5</v>
      </c>
      <c r="H21" s="79">
        <v>51.82</v>
      </c>
      <c r="I21" s="98">
        <v>362740</v>
      </c>
      <c r="J21" s="104">
        <v>-4938.5</v>
      </c>
      <c r="K21" s="35">
        <v>0.3</v>
      </c>
      <c r="L21" s="98">
        <v>2100</v>
      </c>
      <c r="M21" s="113">
        <v>0.015293908214627224</v>
      </c>
      <c r="N21" s="40">
        <v>12.406</v>
      </c>
      <c r="O21" s="107">
        <v>642.87892</v>
      </c>
      <c r="P21" s="42">
        <v>0.93</v>
      </c>
      <c r="R21" s="181">
        <v>0.014223334639603319</v>
      </c>
      <c r="S21" s="169">
        <v>0.015560435315811109</v>
      </c>
      <c r="T21" s="170">
        <v>10.003475850558505</v>
      </c>
      <c r="U21" s="171">
        <v>60.9647</v>
      </c>
      <c r="V21" s="168">
        <v>0.9486372708978296</v>
      </c>
      <c r="W21" s="191">
        <v>3</v>
      </c>
      <c r="X21" s="172">
        <v>0.046681305947433326</v>
      </c>
      <c r="Y21" s="173">
        <v>0.5789</v>
      </c>
      <c r="Z21" s="172">
        <v>0.00900793600432305</v>
      </c>
      <c r="AA21" s="122" t="s">
        <v>74</v>
      </c>
      <c r="AB21" s="4" t="s">
        <v>74</v>
      </c>
    </row>
    <row r="22" spans="2:28" s="4" customFormat="1" ht="15" customHeight="1" outlineLevel="2">
      <c r="B22" s="33">
        <v>7400</v>
      </c>
      <c r="C22" s="132" t="s">
        <v>47</v>
      </c>
      <c r="D22" s="96" t="s">
        <v>18</v>
      </c>
      <c r="E22" s="133" t="s">
        <v>70</v>
      </c>
      <c r="F22" s="34">
        <v>47.38666486486487</v>
      </c>
      <c r="G22" s="108">
        <v>350661.32</v>
      </c>
      <c r="H22" s="79">
        <v>71.68</v>
      </c>
      <c r="I22" s="98">
        <v>530432</v>
      </c>
      <c r="J22" s="104">
        <v>179770.68</v>
      </c>
      <c r="K22" s="35">
        <v>1.28</v>
      </c>
      <c r="L22" s="98">
        <v>9472</v>
      </c>
      <c r="M22" s="113">
        <v>0.02236416806004617</v>
      </c>
      <c r="N22" s="40">
        <v>5693.399</v>
      </c>
      <c r="O22" s="107">
        <v>408102.8403200001</v>
      </c>
      <c r="P22" s="42">
        <v>1.148</v>
      </c>
      <c r="R22" s="181">
        <v>0.025674064932933</v>
      </c>
      <c r="S22" s="169">
        <v>0.022753908654783918</v>
      </c>
      <c r="T22" s="170">
        <v>9285.934750399148</v>
      </c>
      <c r="U22" s="171">
        <v>10.9435</v>
      </c>
      <c r="V22" s="168">
        <v>0.2490073993636278</v>
      </c>
      <c r="W22" s="171">
        <v>3.6071999999999997</v>
      </c>
      <c r="X22" s="172">
        <v>0.08207789929953654</v>
      </c>
      <c r="Y22" s="173">
        <v>1.7856999999999998</v>
      </c>
      <c r="Z22" s="172">
        <v>0.04063165468484764</v>
      </c>
      <c r="AA22" s="122" t="s">
        <v>70</v>
      </c>
      <c r="AB22" s="4" t="s">
        <v>70</v>
      </c>
    </row>
    <row r="23" spans="2:28" s="4" customFormat="1" ht="15" customHeight="1" outlineLevel="2">
      <c r="B23" s="33">
        <v>7000</v>
      </c>
      <c r="C23" s="132" t="s">
        <v>114</v>
      </c>
      <c r="D23" s="96" t="s">
        <v>104</v>
      </c>
      <c r="E23" s="133" t="s">
        <v>72</v>
      </c>
      <c r="F23" s="34">
        <v>82.5374</v>
      </c>
      <c r="G23" s="108">
        <v>577761.8</v>
      </c>
      <c r="H23" s="79">
        <v>84.41</v>
      </c>
      <c r="I23" s="98">
        <v>590870</v>
      </c>
      <c r="J23" s="104">
        <v>13108.2</v>
      </c>
      <c r="K23" s="35">
        <v>0</v>
      </c>
      <c r="L23" s="98">
        <v>0</v>
      </c>
      <c r="M23" s="113">
        <v>0.02491236573517337</v>
      </c>
      <c r="N23" s="40">
        <v>1053.186</v>
      </c>
      <c r="O23" s="107">
        <v>88899.43026</v>
      </c>
      <c r="P23" s="42">
        <v>0.593</v>
      </c>
      <c r="R23" s="181">
        <v>0.014773032880957807</v>
      </c>
      <c r="S23" s="169">
        <v>0.025346513797908445</v>
      </c>
      <c r="T23" s="170">
        <v>2253.2906357112893</v>
      </c>
      <c r="U23" s="171">
        <v>40.1952</v>
      </c>
      <c r="V23" s="168">
        <v>1.0188081914096896</v>
      </c>
      <c r="W23" s="171">
        <v>9.3779</v>
      </c>
      <c r="X23" s="172">
        <v>0.2376970717454056</v>
      </c>
      <c r="Y23" s="192">
        <v>0</v>
      </c>
      <c r="Z23" s="172">
        <v>0</v>
      </c>
      <c r="AA23" s="122" t="s">
        <v>72</v>
      </c>
      <c r="AB23" s="4" t="s">
        <v>72</v>
      </c>
    </row>
    <row r="24" spans="2:28" s="4" customFormat="1" ht="15" customHeight="1" outlineLevel="2">
      <c r="B24" s="33">
        <v>8900</v>
      </c>
      <c r="C24" s="132" t="s">
        <v>19</v>
      </c>
      <c r="D24" s="96" t="s">
        <v>20</v>
      </c>
      <c r="E24" s="133" t="s">
        <v>73</v>
      </c>
      <c r="F24" s="34">
        <v>33.49816179775281</v>
      </c>
      <c r="G24" s="108">
        <v>298133.64</v>
      </c>
      <c r="H24" s="79">
        <v>34.91</v>
      </c>
      <c r="I24" s="98">
        <v>310699</v>
      </c>
      <c r="J24" s="104">
        <v>12565.359999999928</v>
      </c>
      <c r="K24" s="35">
        <v>1.12</v>
      </c>
      <c r="L24" s="98">
        <v>9968</v>
      </c>
      <c r="M24" s="113">
        <v>0.013099746342770202</v>
      </c>
      <c r="N24" s="40">
        <v>10283.13</v>
      </c>
      <c r="O24" s="107">
        <v>358984.0682999999</v>
      </c>
      <c r="P24" s="42">
        <v>0.812</v>
      </c>
      <c r="R24" s="181">
        <v>0.010636994030329404</v>
      </c>
      <c r="S24" s="169">
        <v>0.013328035761667295</v>
      </c>
      <c r="T24" s="170">
        <v>4784.552500171214</v>
      </c>
      <c r="U24" s="171">
        <v>17.5427</v>
      </c>
      <c r="V24" s="168">
        <v>0.23380973295620086</v>
      </c>
      <c r="W24" s="171">
        <v>3.1945</v>
      </c>
      <c r="X24" s="172">
        <v>0.04257641024064618</v>
      </c>
      <c r="Y24" s="173">
        <v>3.0364</v>
      </c>
      <c r="Z24" s="172">
        <v>0.04046924778672657</v>
      </c>
      <c r="AA24" s="122" t="s">
        <v>73</v>
      </c>
      <c r="AB24" s="4" t="s">
        <v>73</v>
      </c>
    </row>
    <row r="25" spans="2:28" s="4" customFormat="1" ht="15" outlineLevel="2">
      <c r="B25" s="33">
        <v>15300</v>
      </c>
      <c r="C25" s="132" t="s">
        <v>110</v>
      </c>
      <c r="D25" s="96" t="s">
        <v>100</v>
      </c>
      <c r="E25" s="133" t="s">
        <v>70</v>
      </c>
      <c r="F25" s="34">
        <v>33.8624</v>
      </c>
      <c r="G25" s="108">
        <v>518094.72</v>
      </c>
      <c r="H25" s="79">
        <v>30.92</v>
      </c>
      <c r="I25" s="98">
        <v>473076</v>
      </c>
      <c r="J25" s="104">
        <v>-45018.72</v>
      </c>
      <c r="K25" s="35">
        <v>0.3</v>
      </c>
      <c r="L25" s="98">
        <v>4590</v>
      </c>
      <c r="M25" s="113">
        <v>0.019945914215534512</v>
      </c>
      <c r="N25" s="40">
        <v>999.172</v>
      </c>
      <c r="O25" s="107">
        <v>30894.398240000002</v>
      </c>
      <c r="P25" s="42">
        <v>1.166</v>
      </c>
      <c r="R25" s="181">
        <v>0.02325693597531324</v>
      </c>
      <c r="S25" s="169">
        <v>0.02029351187479367</v>
      </c>
      <c r="T25" s="170">
        <v>626.9558375480448</v>
      </c>
      <c r="U25" s="171">
        <v>13.5614</v>
      </c>
      <c r="V25" s="168">
        <v>0.27520843193882694</v>
      </c>
      <c r="W25" s="171">
        <v>4.1836</v>
      </c>
      <c r="X25" s="172">
        <v>0.08489993627938681</v>
      </c>
      <c r="Y25" s="173">
        <v>0.9702</v>
      </c>
      <c r="Z25" s="172">
        <v>0.01968876522092482</v>
      </c>
      <c r="AA25" s="122" t="s">
        <v>70</v>
      </c>
      <c r="AB25" s="4" t="s">
        <v>70</v>
      </c>
    </row>
    <row r="26" spans="2:28" s="4" customFormat="1" ht="15" outlineLevel="2">
      <c r="B26" s="33">
        <v>20400</v>
      </c>
      <c r="C26" s="132" t="s">
        <v>32</v>
      </c>
      <c r="D26" s="96" t="s">
        <v>33</v>
      </c>
      <c r="E26" s="133" t="s">
        <v>120</v>
      </c>
      <c r="F26" s="34">
        <v>24.811679411764707</v>
      </c>
      <c r="G26" s="108">
        <v>506158.26</v>
      </c>
      <c r="H26" s="79">
        <v>39.35</v>
      </c>
      <c r="I26" s="98">
        <v>802740</v>
      </c>
      <c r="J26" s="104">
        <v>296581.74</v>
      </c>
      <c r="K26" s="35">
        <v>0.32</v>
      </c>
      <c r="L26" s="98">
        <v>6528</v>
      </c>
      <c r="M26" s="113">
        <v>0.033845266251888016</v>
      </c>
      <c r="N26" s="40">
        <v>2720.808</v>
      </c>
      <c r="O26" s="107">
        <v>107063.7948</v>
      </c>
      <c r="P26" s="42">
        <v>1.184</v>
      </c>
      <c r="R26" s="181">
        <v>0.04007279524223541</v>
      </c>
      <c r="S26" s="169">
        <v>0.034435088066974165</v>
      </c>
      <c r="T26" s="170">
        <v>3686.7512027224507</v>
      </c>
      <c r="U26" s="171">
        <v>15.4921</v>
      </c>
      <c r="V26" s="168">
        <v>0.5334718278423705</v>
      </c>
      <c r="W26" s="171">
        <v>2.7979000000000003</v>
      </c>
      <c r="X26" s="172">
        <v>0.09634593290258703</v>
      </c>
      <c r="Y26" s="173">
        <v>0.8132</v>
      </c>
      <c r="Z26" s="172">
        <v>0.02800261361606339</v>
      </c>
      <c r="AA26" s="122" t="s">
        <v>79</v>
      </c>
      <c r="AB26" s="4" t="s">
        <v>120</v>
      </c>
    </row>
    <row r="27" spans="2:28" s="4" customFormat="1" ht="15" outlineLevel="2">
      <c r="B27" s="33">
        <v>2900</v>
      </c>
      <c r="C27" s="132" t="s">
        <v>109</v>
      </c>
      <c r="D27" s="96" t="s">
        <v>99</v>
      </c>
      <c r="E27" s="133" t="s">
        <v>75</v>
      </c>
      <c r="F27" s="34">
        <v>32.6703</v>
      </c>
      <c r="G27" s="108">
        <v>94743.87</v>
      </c>
      <c r="H27" s="79">
        <v>35.02</v>
      </c>
      <c r="I27" s="98">
        <v>101558</v>
      </c>
      <c r="J27" s="104">
        <v>6814.130000000019</v>
      </c>
      <c r="K27" s="35">
        <v>1.245</v>
      </c>
      <c r="L27" s="98">
        <v>3610.5</v>
      </c>
      <c r="M27" s="113">
        <v>0.004281906408063935</v>
      </c>
      <c r="N27" s="40">
        <v>76.384</v>
      </c>
      <c r="O27" s="107">
        <v>2674.96768</v>
      </c>
      <c r="P27" s="42">
        <v>1.05</v>
      </c>
      <c r="R27" s="181">
        <v>0.0044960017284671324</v>
      </c>
      <c r="S27" s="169">
        <v>0.00435652723659686</v>
      </c>
      <c r="T27" s="170">
        <v>11.653569554936315</v>
      </c>
      <c r="U27" s="191">
        <v>15.02</v>
      </c>
      <c r="V27" s="168">
        <v>0.06543503909368484</v>
      </c>
      <c r="W27" s="191">
        <v>5.26</v>
      </c>
      <c r="X27" s="172">
        <v>0.02291533326449948</v>
      </c>
      <c r="Y27" s="173">
        <v>3.5552</v>
      </c>
      <c r="Z27" s="172">
        <v>0.015488325631549157</v>
      </c>
      <c r="AA27" s="122" t="s">
        <v>75</v>
      </c>
      <c r="AB27" s="4" t="s">
        <v>75</v>
      </c>
    </row>
    <row r="28" spans="2:28" s="4" customFormat="1" ht="15" outlineLevel="2">
      <c r="B28" s="33">
        <v>375</v>
      </c>
      <c r="C28" s="132" t="s">
        <v>115</v>
      </c>
      <c r="D28" s="96" t="s">
        <v>116</v>
      </c>
      <c r="E28" s="133" t="s">
        <v>119</v>
      </c>
      <c r="F28" s="34">
        <v>25.176906666666667</v>
      </c>
      <c r="G28" s="108">
        <v>9441.34</v>
      </c>
      <c r="H28" s="79">
        <v>33.99</v>
      </c>
      <c r="I28" s="98">
        <v>12746.25</v>
      </c>
      <c r="J28" s="104">
        <v>3304.91</v>
      </c>
      <c r="K28" s="35">
        <v>1.37</v>
      </c>
      <c r="L28" s="98">
        <v>513.75</v>
      </c>
      <c r="M28" s="113">
        <v>0.0005374096531418985</v>
      </c>
      <c r="N28" s="40">
        <v>146.866</v>
      </c>
      <c r="O28" s="107">
        <v>4991.975340000001</v>
      </c>
      <c r="P28" s="190">
        <v>1</v>
      </c>
      <c r="R28" s="181">
        <v>0.0005374096531418985</v>
      </c>
      <c r="S28" s="169">
        <v>0.0005467750968852549</v>
      </c>
      <c r="T28" s="170">
        <v>2.7294878001773037</v>
      </c>
      <c r="U28" s="191">
        <v>12.39</v>
      </c>
      <c r="V28" s="168">
        <v>0.006774543450408309</v>
      </c>
      <c r="W28" s="191">
        <v>2</v>
      </c>
      <c r="X28" s="172">
        <v>0.0010935501937705098</v>
      </c>
      <c r="Y28" s="173">
        <v>1.0076</v>
      </c>
      <c r="Z28" s="172">
        <v>0.0005509305876215828</v>
      </c>
      <c r="AA28" s="122" t="s">
        <v>78</v>
      </c>
      <c r="AB28" s="4" t="s">
        <v>119</v>
      </c>
    </row>
    <row r="29" spans="2:28" s="4" customFormat="1" ht="15" outlineLevel="2">
      <c r="B29" s="33">
        <v>23900</v>
      </c>
      <c r="C29" s="132" t="s">
        <v>91</v>
      </c>
      <c r="D29" s="96" t="s">
        <v>50</v>
      </c>
      <c r="E29" s="133" t="s">
        <v>120</v>
      </c>
      <c r="F29" s="34">
        <v>34.438203765690375</v>
      </c>
      <c r="G29" s="108">
        <v>823073.07</v>
      </c>
      <c r="H29" s="79">
        <v>54.26</v>
      </c>
      <c r="I29" s="98">
        <v>1296814</v>
      </c>
      <c r="J29" s="104">
        <v>473740.93</v>
      </c>
      <c r="K29" s="35">
        <v>0.198</v>
      </c>
      <c r="L29" s="98">
        <v>4732.2</v>
      </c>
      <c r="M29" s="113">
        <v>0.05467650186757344</v>
      </c>
      <c r="N29" s="40">
        <v>557.848</v>
      </c>
      <c r="O29" s="107">
        <v>30268.832479999997</v>
      </c>
      <c r="P29" s="42">
        <v>1.449</v>
      </c>
      <c r="R29" s="181">
        <v>0.07922625120611392</v>
      </c>
      <c r="S29" s="169">
        <v>0.05562934984737902</v>
      </c>
      <c r="T29" s="170">
        <v>1683.835471501629</v>
      </c>
      <c r="U29" s="191">
        <v>35.53</v>
      </c>
      <c r="V29" s="168">
        <v>1.9765108000773768</v>
      </c>
      <c r="W29" s="191">
        <v>6</v>
      </c>
      <c r="X29" s="172">
        <v>0.33377609908427414</v>
      </c>
      <c r="Y29" s="173">
        <v>0.9371</v>
      </c>
      <c r="Z29" s="172">
        <v>0.052130263741978884</v>
      </c>
      <c r="AA29" s="122" t="s">
        <v>79</v>
      </c>
      <c r="AB29" s="4" t="s">
        <v>120</v>
      </c>
    </row>
    <row r="30" spans="2:28" s="4" customFormat="1" ht="15" outlineLevel="2">
      <c r="B30" s="33">
        <v>17400</v>
      </c>
      <c r="C30" s="134" t="s">
        <v>48</v>
      </c>
      <c r="D30" s="97" t="s">
        <v>34</v>
      </c>
      <c r="E30" s="133" t="s">
        <v>72</v>
      </c>
      <c r="F30" s="34">
        <v>60.2191908045977</v>
      </c>
      <c r="G30" s="108">
        <v>1047813.92</v>
      </c>
      <c r="H30" s="79">
        <v>62.93</v>
      </c>
      <c r="I30" s="98">
        <v>1094982</v>
      </c>
      <c r="J30" s="104">
        <v>47168.08</v>
      </c>
      <c r="K30" s="35">
        <v>1.5</v>
      </c>
      <c r="L30" s="98">
        <v>26100</v>
      </c>
      <c r="M30" s="113">
        <v>0.04616682528717249</v>
      </c>
      <c r="N30" s="40">
        <v>2894.083</v>
      </c>
      <c r="O30" s="107">
        <v>182124.64319</v>
      </c>
      <c r="P30" s="42">
        <v>0.551</v>
      </c>
      <c r="R30" s="181">
        <v>0.025437920733232044</v>
      </c>
      <c r="S30" s="169">
        <v>0.04697137504266825</v>
      </c>
      <c r="T30" s="170">
        <v>8554.644919789625</v>
      </c>
      <c r="U30" s="171">
        <v>16.7367</v>
      </c>
      <c r="V30" s="168">
        <v>0.7861458126766256</v>
      </c>
      <c r="W30" s="171">
        <v>4.6307</v>
      </c>
      <c r="X30" s="172">
        <v>0.21751034641008385</v>
      </c>
      <c r="Y30" s="173">
        <v>2.3836</v>
      </c>
      <c r="Z30" s="172">
        <v>0.11196096955170402</v>
      </c>
      <c r="AA30" s="122" t="s">
        <v>72</v>
      </c>
      <c r="AB30" s="4" t="s">
        <v>72</v>
      </c>
    </row>
    <row r="31" spans="2:28" s="4" customFormat="1" ht="15" outlineLevel="2">
      <c r="B31" s="33">
        <v>10500</v>
      </c>
      <c r="C31" s="134" t="s">
        <v>93</v>
      </c>
      <c r="D31" s="97" t="s">
        <v>29</v>
      </c>
      <c r="E31" s="133" t="s">
        <v>73</v>
      </c>
      <c r="F31" s="34">
        <v>44.296197142857146</v>
      </c>
      <c r="G31" s="108">
        <v>465110.07</v>
      </c>
      <c r="H31" s="79">
        <v>86.96</v>
      </c>
      <c r="I31" s="98">
        <v>913080</v>
      </c>
      <c r="J31" s="104">
        <v>447969.93</v>
      </c>
      <c r="K31" s="35">
        <v>1</v>
      </c>
      <c r="L31" s="98">
        <v>10500</v>
      </c>
      <c r="M31" s="113">
        <v>0.038497440901504726</v>
      </c>
      <c r="N31" s="40">
        <v>124.518</v>
      </c>
      <c r="O31" s="107">
        <v>10828.08528</v>
      </c>
      <c r="P31" s="42">
        <v>0.85</v>
      </c>
      <c r="R31" s="181">
        <v>0.03272282476627902</v>
      </c>
      <c r="S31" s="169">
        <v>0.03916833621370901</v>
      </c>
      <c r="T31" s="170">
        <v>424.1180847977534</v>
      </c>
      <c r="U31" s="171">
        <v>17.2198</v>
      </c>
      <c r="V31" s="168">
        <v>0.6744709159328264</v>
      </c>
      <c r="W31" s="171">
        <v>2.0526</v>
      </c>
      <c r="X31" s="172">
        <v>0.08039692691225911</v>
      </c>
      <c r="Y31" s="173">
        <v>0.9343</v>
      </c>
      <c r="Z31" s="172">
        <v>0.036594976524468324</v>
      </c>
      <c r="AA31" s="122" t="s">
        <v>73</v>
      </c>
      <c r="AB31" s="4" t="s">
        <v>73</v>
      </c>
    </row>
    <row r="32" spans="2:28" s="4" customFormat="1" ht="15" outlineLevel="2">
      <c r="B32" s="33">
        <v>9000</v>
      </c>
      <c r="C32" s="132" t="s">
        <v>51</v>
      </c>
      <c r="D32" s="96" t="s">
        <v>52</v>
      </c>
      <c r="E32" s="133" t="s">
        <v>71</v>
      </c>
      <c r="F32" s="34">
        <v>48.84659444444444</v>
      </c>
      <c r="G32" s="108">
        <v>439619.35</v>
      </c>
      <c r="H32" s="79">
        <v>107.18</v>
      </c>
      <c r="I32" s="98">
        <v>964620</v>
      </c>
      <c r="J32" s="104">
        <v>525000.65</v>
      </c>
      <c r="K32" s="35">
        <v>0.6</v>
      </c>
      <c r="L32" s="98">
        <v>5400</v>
      </c>
      <c r="M32" s="113">
        <v>0.040670479522505694</v>
      </c>
      <c r="N32" s="40">
        <v>79.746</v>
      </c>
      <c r="O32" s="107">
        <v>8547.17628</v>
      </c>
      <c r="P32" s="190">
        <v>1</v>
      </c>
      <c r="R32" s="181">
        <v>0.040670479522505694</v>
      </c>
      <c r="S32" s="169">
        <v>0.041379244401879345</v>
      </c>
      <c r="T32" s="170">
        <v>353.6756962360659</v>
      </c>
      <c r="U32" s="171">
        <v>27.5527</v>
      </c>
      <c r="V32" s="168">
        <v>1.1401099072316612</v>
      </c>
      <c r="W32" s="171">
        <v>6.1184</v>
      </c>
      <c r="X32" s="172">
        <v>0.2531747689484586</v>
      </c>
      <c r="Y32" s="173">
        <v>0.1679</v>
      </c>
      <c r="Z32" s="172">
        <v>0.006947575135075542</v>
      </c>
      <c r="AA32" s="122" t="s">
        <v>71</v>
      </c>
      <c r="AB32" s="4" t="s">
        <v>71</v>
      </c>
    </row>
    <row r="33" spans="2:28" s="4" customFormat="1" ht="15" outlineLevel="2">
      <c r="B33" s="33">
        <v>13100</v>
      </c>
      <c r="C33" s="132" t="s">
        <v>44</v>
      </c>
      <c r="D33" s="96" t="s">
        <v>45</v>
      </c>
      <c r="E33" s="133" t="s">
        <v>71</v>
      </c>
      <c r="F33" s="34">
        <v>62.004166412213735</v>
      </c>
      <c r="G33" s="108">
        <v>812254.58</v>
      </c>
      <c r="H33" s="79">
        <v>83.68</v>
      </c>
      <c r="I33" s="98">
        <v>1096208</v>
      </c>
      <c r="J33" s="104">
        <v>283953.42</v>
      </c>
      <c r="K33" s="35">
        <v>1.4</v>
      </c>
      <c r="L33" s="98">
        <v>18340</v>
      </c>
      <c r="M33" s="113">
        <v>0.04621851611661267</v>
      </c>
      <c r="N33" s="40">
        <v>881.701</v>
      </c>
      <c r="O33" s="107">
        <v>73780.73968000001</v>
      </c>
      <c r="P33" s="42">
        <v>1.222</v>
      </c>
      <c r="R33" s="181">
        <v>0.05647902669450068</v>
      </c>
      <c r="S33" s="169">
        <v>0.04702396668874308</v>
      </c>
      <c r="T33" s="170">
        <v>3469.463044983145</v>
      </c>
      <c r="U33" s="171">
        <v>10.8817</v>
      </c>
      <c r="V33" s="168">
        <v>0.5117006983168956</v>
      </c>
      <c r="W33" s="171">
        <v>2.0236</v>
      </c>
      <c r="X33" s="172">
        <v>0.0951576989913405</v>
      </c>
      <c r="Y33" s="173">
        <v>1.3145</v>
      </c>
      <c r="Z33" s="172">
        <v>0.06181300421235277</v>
      </c>
      <c r="AA33" s="122" t="s">
        <v>71</v>
      </c>
      <c r="AB33" s="4" t="s">
        <v>71</v>
      </c>
    </row>
    <row r="34" spans="2:28" s="4" customFormat="1" ht="15" outlineLevel="2">
      <c r="B34" s="33">
        <v>56600</v>
      </c>
      <c r="C34" s="132" t="s">
        <v>21</v>
      </c>
      <c r="D34" s="96" t="s">
        <v>22</v>
      </c>
      <c r="E34" s="133" t="s">
        <v>120</v>
      </c>
      <c r="F34" s="34">
        <v>27.702274911660776</v>
      </c>
      <c r="G34" s="108">
        <v>1567948.76</v>
      </c>
      <c r="H34" s="79">
        <v>28.17</v>
      </c>
      <c r="I34" s="98">
        <v>1594422</v>
      </c>
      <c r="J34" s="104">
        <v>26473.24</v>
      </c>
      <c r="K34" s="35">
        <v>0</v>
      </c>
      <c r="L34" s="98">
        <v>0</v>
      </c>
      <c r="M34" s="113">
        <v>0.06722430314655778</v>
      </c>
      <c r="N34" s="40">
        <v>9792.314</v>
      </c>
      <c r="O34" s="107">
        <v>275849.48538</v>
      </c>
      <c r="P34" s="42">
        <v>0.976</v>
      </c>
      <c r="R34" s="181">
        <v>0.0656109198710404</v>
      </c>
      <c r="S34" s="169">
        <v>0.06839582179276116</v>
      </c>
      <c r="T34" s="170">
        <v>18866.952243675358</v>
      </c>
      <c r="U34" s="171">
        <v>22.7177</v>
      </c>
      <c r="V34" s="168">
        <v>1.5537957607414101</v>
      </c>
      <c r="W34" s="171">
        <v>7.5181000000000004</v>
      </c>
      <c r="X34" s="172">
        <v>0.5142066278201577</v>
      </c>
      <c r="Y34" s="173">
        <v>1.349</v>
      </c>
      <c r="Z34" s="172">
        <v>0.0922659635984348</v>
      </c>
      <c r="AA34" s="122" t="s">
        <v>79</v>
      </c>
      <c r="AB34" s="4" t="s">
        <v>120</v>
      </c>
    </row>
    <row r="35" spans="2:28" s="4" customFormat="1" ht="15" outlineLevel="2">
      <c r="B35" s="33">
        <v>9300</v>
      </c>
      <c r="C35" s="132" t="s">
        <v>53</v>
      </c>
      <c r="D35" s="96" t="s">
        <v>54</v>
      </c>
      <c r="E35" s="133" t="s">
        <v>118</v>
      </c>
      <c r="F35" s="34">
        <v>21.04</v>
      </c>
      <c r="G35" s="108">
        <v>195672</v>
      </c>
      <c r="H35" s="79">
        <v>19.3</v>
      </c>
      <c r="I35" s="98">
        <v>179490</v>
      </c>
      <c r="J35" s="104">
        <v>-16182</v>
      </c>
      <c r="K35" s="35">
        <v>0.1</v>
      </c>
      <c r="L35" s="98">
        <v>930</v>
      </c>
      <c r="M35" s="113">
        <v>0.00756768921388168</v>
      </c>
      <c r="N35" s="40">
        <v>2822.687</v>
      </c>
      <c r="O35" s="107">
        <v>54477.8591</v>
      </c>
      <c r="P35" s="42">
        <v>0.794</v>
      </c>
      <c r="R35" s="181">
        <v>0.006008745235822054</v>
      </c>
      <c r="S35" s="169">
        <v>0.007699571414332403</v>
      </c>
      <c r="T35" s="170">
        <v>419.4561666403884</v>
      </c>
      <c r="U35" s="171">
        <v>17.4898</v>
      </c>
      <c r="V35" s="168">
        <v>0.13466396412239084</v>
      </c>
      <c r="W35" s="171">
        <v>1.0523</v>
      </c>
      <c r="X35" s="172">
        <v>0.008102258999301988</v>
      </c>
      <c r="Y35" s="173">
        <v>0.5181</v>
      </c>
      <c r="Z35" s="172">
        <v>0.003989147949765618</v>
      </c>
      <c r="AA35" s="122" t="s">
        <v>77</v>
      </c>
      <c r="AB35" s="4" t="s">
        <v>118</v>
      </c>
    </row>
    <row r="36" spans="2:28" s="4" customFormat="1" ht="15" outlineLevel="2">
      <c r="B36" s="33">
        <v>14800</v>
      </c>
      <c r="C36" s="132" t="s">
        <v>55</v>
      </c>
      <c r="D36" s="96" t="s">
        <v>56</v>
      </c>
      <c r="E36" s="133" t="s">
        <v>72</v>
      </c>
      <c r="F36" s="34">
        <v>43.7784</v>
      </c>
      <c r="G36" s="108">
        <v>647920.32</v>
      </c>
      <c r="H36" s="79">
        <v>62.02</v>
      </c>
      <c r="I36" s="98">
        <v>917896</v>
      </c>
      <c r="J36" s="104">
        <v>269975.68</v>
      </c>
      <c r="K36" s="35">
        <v>0.22</v>
      </c>
      <c r="L36" s="98">
        <v>3256</v>
      </c>
      <c r="M36" s="113">
        <v>0.038700493947658024</v>
      </c>
      <c r="N36" s="40">
        <v>408.451</v>
      </c>
      <c r="O36" s="107">
        <v>25332.131020000004</v>
      </c>
      <c r="P36" s="42">
        <v>1.058</v>
      </c>
      <c r="R36" s="181">
        <v>0.04094512259662219</v>
      </c>
      <c r="S36" s="169">
        <v>0.03937492786745811</v>
      </c>
      <c r="T36" s="170">
        <v>997.4508316414982</v>
      </c>
      <c r="U36" s="171">
        <v>30.703</v>
      </c>
      <c r="V36" s="168">
        <v>1.2089284103145663</v>
      </c>
      <c r="W36" s="171">
        <v>6.0363</v>
      </c>
      <c r="X36" s="172">
        <v>0.23767887708633736</v>
      </c>
      <c r="Y36" s="173">
        <v>0.3547</v>
      </c>
      <c r="Z36" s="172">
        <v>0.013966286914587392</v>
      </c>
      <c r="AA36" s="122" t="s">
        <v>72</v>
      </c>
      <c r="AB36" s="4" t="s">
        <v>72</v>
      </c>
    </row>
    <row r="37" spans="2:28" s="4" customFormat="1" ht="15" outlineLevel="2">
      <c r="B37" s="33">
        <v>3900</v>
      </c>
      <c r="C37" s="134" t="s">
        <v>42</v>
      </c>
      <c r="D37" s="97" t="s">
        <v>43</v>
      </c>
      <c r="E37" s="133" t="s">
        <v>75</v>
      </c>
      <c r="F37" s="34">
        <v>30.085502564102566</v>
      </c>
      <c r="G37" s="108">
        <v>117333.46</v>
      </c>
      <c r="H37" s="79">
        <v>48.33</v>
      </c>
      <c r="I37" s="98">
        <v>188487</v>
      </c>
      <c r="J37" s="104">
        <v>71153.54</v>
      </c>
      <c r="K37" s="35">
        <v>0.959</v>
      </c>
      <c r="L37" s="98">
        <v>3740.1</v>
      </c>
      <c r="M37" s="113">
        <v>0.007947022323566305</v>
      </c>
      <c r="N37" s="40">
        <v>1277.738</v>
      </c>
      <c r="O37" s="107">
        <v>61753.07754</v>
      </c>
      <c r="P37" s="42">
        <v>1.191</v>
      </c>
      <c r="R37" s="181">
        <v>0.00946490358736747</v>
      </c>
      <c r="S37" s="169">
        <v>0.008085515166155617</v>
      </c>
      <c r="T37" s="170">
        <v>499.3054450064538</v>
      </c>
      <c r="U37" s="191">
        <v>21.48</v>
      </c>
      <c r="V37" s="168">
        <v>0.17367686576902266</v>
      </c>
      <c r="W37" s="191">
        <v>2.15</v>
      </c>
      <c r="X37" s="172">
        <v>0.017383857607234574</v>
      </c>
      <c r="Y37" s="173">
        <v>1.9846</v>
      </c>
      <c r="Z37" s="172">
        <v>0.016046513398752436</v>
      </c>
      <c r="AA37" s="122" t="s">
        <v>75</v>
      </c>
      <c r="AB37" s="4" t="s">
        <v>75</v>
      </c>
    </row>
    <row r="38" spans="2:28" s="4" customFormat="1" ht="15" outlineLevel="2">
      <c r="B38" s="33">
        <v>25000</v>
      </c>
      <c r="C38" s="132" t="s">
        <v>107</v>
      </c>
      <c r="D38" s="96" t="s">
        <v>97</v>
      </c>
      <c r="E38" s="133" t="s">
        <v>72</v>
      </c>
      <c r="F38" s="34">
        <v>32.1087</v>
      </c>
      <c r="G38" s="108">
        <v>802717.5</v>
      </c>
      <c r="H38" s="79">
        <v>35.56</v>
      </c>
      <c r="I38" s="98">
        <v>889000</v>
      </c>
      <c r="J38" s="104">
        <v>86282.5</v>
      </c>
      <c r="K38" s="35">
        <v>0.317</v>
      </c>
      <c r="L38" s="98">
        <v>7925</v>
      </c>
      <c r="M38" s="113">
        <v>0.03748217567073828</v>
      </c>
      <c r="N38" s="40">
        <v>795.994</v>
      </c>
      <c r="O38" s="107">
        <v>28305.546640000004</v>
      </c>
      <c r="P38" s="42">
        <v>1.003</v>
      </c>
      <c r="R38" s="181">
        <v>0.03759462219775049</v>
      </c>
      <c r="S38" s="169">
        <v>0.03813537794496354</v>
      </c>
      <c r="T38" s="170">
        <v>1079.442719055193</v>
      </c>
      <c r="U38" s="191">
        <v>16.93</v>
      </c>
      <c r="V38" s="168">
        <v>0.6456319486082328</v>
      </c>
      <c r="W38" s="191">
        <v>4</v>
      </c>
      <c r="X38" s="172">
        <v>0.15254151177985417</v>
      </c>
      <c r="Y38" s="173">
        <v>0.9353</v>
      </c>
      <c r="Z38" s="172">
        <v>0.0356680189919244</v>
      </c>
      <c r="AA38" s="122" t="s">
        <v>72</v>
      </c>
      <c r="AB38" s="4" t="s">
        <v>72</v>
      </c>
    </row>
    <row r="39" spans="2:28" s="4" customFormat="1" ht="15" outlineLevel="2">
      <c r="B39" s="33">
        <v>7100</v>
      </c>
      <c r="C39" s="132" t="s">
        <v>113</v>
      </c>
      <c r="D39" s="96" t="s">
        <v>103</v>
      </c>
      <c r="E39" s="133" t="s">
        <v>73</v>
      </c>
      <c r="F39" s="34">
        <v>90.10610000000001</v>
      </c>
      <c r="G39" s="108">
        <v>639753.31</v>
      </c>
      <c r="H39" s="79">
        <v>98.58</v>
      </c>
      <c r="I39" s="98">
        <v>699918</v>
      </c>
      <c r="J39" s="104">
        <v>60164.689999999944</v>
      </c>
      <c r="K39" s="35">
        <v>1.4</v>
      </c>
      <c r="L39" s="98">
        <v>9940</v>
      </c>
      <c r="M39" s="113">
        <v>0.029510066851644312</v>
      </c>
      <c r="N39" s="40">
        <v>270.752</v>
      </c>
      <c r="O39" s="107">
        <v>26690.73216</v>
      </c>
      <c r="P39" s="42">
        <v>1.192</v>
      </c>
      <c r="R39" s="181">
        <v>0.035175999687160016</v>
      </c>
      <c r="S39" s="169">
        <v>0.030024339100655786</v>
      </c>
      <c r="T39" s="170">
        <v>801.3715932166189</v>
      </c>
      <c r="U39" s="171">
        <v>16.6802</v>
      </c>
      <c r="V39" s="168">
        <v>0.5008119810667586</v>
      </c>
      <c r="W39" s="171">
        <v>1.7393999999999998</v>
      </c>
      <c r="X39" s="172">
        <v>0.05222433543168067</v>
      </c>
      <c r="Y39" s="173">
        <v>1.5723</v>
      </c>
      <c r="Z39" s="172">
        <v>0.047207268367961096</v>
      </c>
      <c r="AA39" s="122" t="s">
        <v>73</v>
      </c>
      <c r="AB39" s="4" t="s">
        <v>73</v>
      </c>
    </row>
    <row r="40" spans="2:28" s="4" customFormat="1" ht="15" outlineLevel="2">
      <c r="B40" s="33">
        <v>12400</v>
      </c>
      <c r="C40" s="134" t="s">
        <v>86</v>
      </c>
      <c r="D40" s="97" t="s">
        <v>87</v>
      </c>
      <c r="E40" s="133" t="s">
        <v>71</v>
      </c>
      <c r="F40" s="34">
        <v>32.4217</v>
      </c>
      <c r="G40" s="108">
        <v>402029.08</v>
      </c>
      <c r="H40" s="79">
        <v>35.66</v>
      </c>
      <c r="I40" s="98">
        <v>442184</v>
      </c>
      <c r="J40" s="104">
        <v>40154.919999999925</v>
      </c>
      <c r="K40" s="35">
        <v>1.6</v>
      </c>
      <c r="L40" s="98">
        <v>19840</v>
      </c>
      <c r="M40" s="113">
        <v>0.018643440232609373</v>
      </c>
      <c r="N40" s="40">
        <v>1773.313</v>
      </c>
      <c r="O40" s="107">
        <v>63236.34158</v>
      </c>
      <c r="P40" s="42">
        <v>0.814</v>
      </c>
      <c r="R40" s="181">
        <v>0.01517576034934403</v>
      </c>
      <c r="S40" s="169">
        <v>0.018968339663909737</v>
      </c>
      <c r="T40" s="170">
        <v>1199.4884061924586</v>
      </c>
      <c r="U40" s="171">
        <v>13.7154</v>
      </c>
      <c r="V40" s="168">
        <v>0.2601583658263876</v>
      </c>
      <c r="W40" s="171">
        <v>3.1158</v>
      </c>
      <c r="X40" s="172">
        <v>0.059101552724809964</v>
      </c>
      <c r="Y40" s="173">
        <v>3.8979</v>
      </c>
      <c r="Z40" s="172">
        <v>0.07393669117595376</v>
      </c>
      <c r="AA40" s="122" t="s">
        <v>71</v>
      </c>
      <c r="AB40" s="4" t="s">
        <v>71</v>
      </c>
    </row>
    <row r="41" spans="2:28" s="4" customFormat="1" ht="15" outlineLevel="2">
      <c r="B41" s="33">
        <v>16500</v>
      </c>
      <c r="C41" s="134" t="s">
        <v>83</v>
      </c>
      <c r="D41" s="97" t="s">
        <v>84</v>
      </c>
      <c r="E41" s="133" t="s">
        <v>70</v>
      </c>
      <c r="F41" s="34">
        <v>62.867200000000004</v>
      </c>
      <c r="G41" s="108">
        <v>1037308.8</v>
      </c>
      <c r="H41" s="79">
        <v>57.54</v>
      </c>
      <c r="I41" s="98">
        <v>949410</v>
      </c>
      <c r="J41" s="104">
        <v>-87898.8</v>
      </c>
      <c r="K41" s="35">
        <v>0.48</v>
      </c>
      <c r="L41" s="98">
        <v>7920</v>
      </c>
      <c r="M41" s="113">
        <v>0.04002919280489947</v>
      </c>
      <c r="N41" s="40">
        <v>604.114</v>
      </c>
      <c r="O41" s="107">
        <v>34760.719560000005</v>
      </c>
      <c r="P41" s="42">
        <v>1.472</v>
      </c>
      <c r="R41" s="181">
        <v>0.05892297180881202</v>
      </c>
      <c r="S41" s="169">
        <v>0.04072678197382209</v>
      </c>
      <c r="T41" s="170">
        <v>1415.6922467732932</v>
      </c>
      <c r="U41" s="171">
        <v>6.9242</v>
      </c>
      <c r="V41" s="168">
        <v>0.2820003837431389</v>
      </c>
      <c r="W41" s="171">
        <v>1.8673</v>
      </c>
      <c r="X41" s="172">
        <v>0.07604911997971799</v>
      </c>
      <c r="Y41" s="173">
        <v>0.6257</v>
      </c>
      <c r="Z41" s="172">
        <v>0.025482747481020484</v>
      </c>
      <c r="AA41" s="122" t="s">
        <v>70</v>
      </c>
      <c r="AB41" s="4" t="s">
        <v>70</v>
      </c>
    </row>
    <row r="42" spans="2:28" s="4" customFormat="1" ht="15" outlineLevel="2">
      <c r="B42" s="33">
        <v>7500</v>
      </c>
      <c r="C42" s="134" t="s">
        <v>23</v>
      </c>
      <c r="D42" s="97" t="s">
        <v>24</v>
      </c>
      <c r="E42" s="133" t="s">
        <v>118</v>
      </c>
      <c r="F42" s="34">
        <v>33.079830666666666</v>
      </c>
      <c r="G42" s="108">
        <v>248098.73</v>
      </c>
      <c r="H42" s="79">
        <v>37.4</v>
      </c>
      <c r="I42" s="98">
        <v>280500</v>
      </c>
      <c r="J42" s="104">
        <v>32401.27</v>
      </c>
      <c r="K42" s="35">
        <v>1.62</v>
      </c>
      <c r="L42" s="98">
        <v>12150</v>
      </c>
      <c r="M42" s="113">
        <v>0.011826490748753754</v>
      </c>
      <c r="N42" s="40">
        <v>2909.894</v>
      </c>
      <c r="O42" s="107">
        <v>108830.03559999999</v>
      </c>
      <c r="P42" s="42">
        <v>1.018</v>
      </c>
      <c r="R42" s="181">
        <v>0.012039367582231321</v>
      </c>
      <c r="S42" s="169">
        <v>0.01203259112886645</v>
      </c>
      <c r="T42" s="170">
        <v>1309.5073209147797</v>
      </c>
      <c r="U42" s="171">
        <v>17.3148</v>
      </c>
      <c r="V42" s="168">
        <v>0.2083419088780968</v>
      </c>
      <c r="W42" s="171">
        <v>2.2868</v>
      </c>
      <c r="X42" s="172">
        <v>0.027516129393491795</v>
      </c>
      <c r="Y42" s="173">
        <v>4.3316</v>
      </c>
      <c r="Z42" s="172">
        <v>0.05212037173379791</v>
      </c>
      <c r="AA42" s="122" t="s">
        <v>77</v>
      </c>
      <c r="AB42" s="4" t="s">
        <v>118</v>
      </c>
    </row>
    <row r="43" spans="2:28" s="4" customFormat="1" ht="15" outlineLevel="2">
      <c r="B43" s="33">
        <v>15850</v>
      </c>
      <c r="C43" s="134" t="s">
        <v>37</v>
      </c>
      <c r="D43" s="97" t="s">
        <v>38</v>
      </c>
      <c r="E43" s="133" t="s">
        <v>119</v>
      </c>
      <c r="F43" s="34">
        <v>41.48155394321767</v>
      </c>
      <c r="G43" s="108">
        <v>657482.63</v>
      </c>
      <c r="H43" s="79">
        <v>39.56</v>
      </c>
      <c r="I43" s="98">
        <v>627026</v>
      </c>
      <c r="J43" s="104">
        <v>-30456.63</v>
      </c>
      <c r="K43" s="35">
        <v>0</v>
      </c>
      <c r="L43" s="98">
        <v>0</v>
      </c>
      <c r="M43" s="113">
        <v>0.026436781419707917</v>
      </c>
      <c r="N43" s="40">
        <v>59.298</v>
      </c>
      <c r="O43" s="107">
        <v>2345.82888</v>
      </c>
      <c r="P43" s="190">
        <v>1</v>
      </c>
      <c r="R43" s="181">
        <v>0.026436781419707917</v>
      </c>
      <c r="S43" s="169">
        <v>0.026897495490797202</v>
      </c>
      <c r="T43" s="170">
        <v>63.09692172198185</v>
      </c>
      <c r="U43" s="171">
        <v>19.5842</v>
      </c>
      <c r="V43" s="168">
        <v>0.5267659311908706</v>
      </c>
      <c r="W43" s="171">
        <v>3.8266999999999998</v>
      </c>
      <c r="X43" s="172">
        <v>0.10292864599463365</v>
      </c>
      <c r="Y43" s="192">
        <v>0</v>
      </c>
      <c r="Z43" s="172">
        <v>0</v>
      </c>
      <c r="AA43" s="122" t="s">
        <v>78</v>
      </c>
      <c r="AB43" s="4" t="s">
        <v>119</v>
      </c>
    </row>
    <row r="44" spans="2:28" s="4" customFormat="1" ht="15" outlineLevel="2">
      <c r="B44" s="33">
        <v>9300</v>
      </c>
      <c r="C44" s="134" t="s">
        <v>88</v>
      </c>
      <c r="D44" s="97" t="s">
        <v>89</v>
      </c>
      <c r="E44" s="133" t="s">
        <v>72</v>
      </c>
      <c r="F44" s="34">
        <v>76.7268</v>
      </c>
      <c r="G44" s="108">
        <v>713559.24</v>
      </c>
      <c r="H44" s="79">
        <v>79.39</v>
      </c>
      <c r="I44" s="98">
        <v>738327</v>
      </c>
      <c r="J44" s="104">
        <v>24767.76</v>
      </c>
      <c r="K44" s="35">
        <v>0</v>
      </c>
      <c r="L44" s="98">
        <v>0</v>
      </c>
      <c r="M44" s="113">
        <v>0.031129473921765106</v>
      </c>
      <c r="N44" s="40">
        <v>612.428</v>
      </c>
      <c r="O44" s="107">
        <v>48620.65892</v>
      </c>
      <c r="P44" s="42">
        <v>0.513</v>
      </c>
      <c r="R44" s="181">
        <v>0.0159694201218655</v>
      </c>
      <c r="S44" s="169">
        <v>0.031671967595018106</v>
      </c>
      <c r="T44" s="170">
        <v>1539.911933762668</v>
      </c>
      <c r="U44" s="171">
        <v>16.5741</v>
      </c>
      <c r="V44" s="168">
        <v>0.5249343581165896</v>
      </c>
      <c r="W44" s="171">
        <v>1.9883</v>
      </c>
      <c r="X44" s="172">
        <v>0.06297337316917449</v>
      </c>
      <c r="Y44" s="192">
        <v>0</v>
      </c>
      <c r="Z44" s="172">
        <v>0</v>
      </c>
      <c r="AA44" s="122" t="s">
        <v>72</v>
      </c>
      <c r="AB44" s="4" t="s">
        <v>72</v>
      </c>
    </row>
    <row r="45" spans="2:28" s="4" customFormat="1" ht="15" outlineLevel="2">
      <c r="B45" s="33">
        <v>44618</v>
      </c>
      <c r="C45" s="134" t="s">
        <v>81</v>
      </c>
      <c r="D45" s="97" t="s">
        <v>80</v>
      </c>
      <c r="E45" s="133" t="s">
        <v>118</v>
      </c>
      <c r="F45" s="34">
        <v>13.575000896499171</v>
      </c>
      <c r="G45" s="108">
        <v>605689.39</v>
      </c>
      <c r="H45" s="79">
        <v>15.05</v>
      </c>
      <c r="I45" s="98">
        <v>671500.9</v>
      </c>
      <c r="J45" s="104">
        <v>65811.51</v>
      </c>
      <c r="K45" s="35">
        <v>1</v>
      </c>
      <c r="L45" s="98">
        <v>44618</v>
      </c>
      <c r="M45" s="113">
        <v>0.028311940041461033</v>
      </c>
      <c r="N45" s="40">
        <v>476.737</v>
      </c>
      <c r="O45" s="107">
        <v>7174.891850000001</v>
      </c>
      <c r="P45" s="42">
        <v>0.86</v>
      </c>
      <c r="R45" s="181">
        <v>0.02434826843565649</v>
      </c>
      <c r="S45" s="169">
        <v>0.028805332521803343</v>
      </c>
      <c r="T45" s="170">
        <v>206.67514554722678</v>
      </c>
      <c r="U45" s="171">
        <v>15.357099999999999</v>
      </c>
      <c r="V45" s="168">
        <v>0.4423663720705861</v>
      </c>
      <c r="W45" s="171">
        <v>15.2742</v>
      </c>
      <c r="X45" s="172">
        <v>0.43997841000452864</v>
      </c>
      <c r="Y45" s="173">
        <v>8.2658</v>
      </c>
      <c r="Z45" s="172">
        <v>0.2380991175587221</v>
      </c>
      <c r="AA45" s="122" t="s">
        <v>77</v>
      </c>
      <c r="AB45" s="4" t="s">
        <v>118</v>
      </c>
    </row>
    <row r="46" spans="2:16" s="4" customFormat="1" ht="15.75" outlineLevel="2" thickBot="1">
      <c r="B46" s="139"/>
      <c r="C46" s="43"/>
      <c r="D46" s="43"/>
      <c r="E46" s="43"/>
      <c r="F46" s="44"/>
      <c r="G46" s="109"/>
      <c r="H46" s="45"/>
      <c r="I46" s="99"/>
      <c r="J46" s="46"/>
      <c r="K46" s="47"/>
      <c r="L46" s="106"/>
      <c r="M46" s="114"/>
      <c r="N46" s="48"/>
      <c r="O46" s="49"/>
      <c r="P46" s="50"/>
    </row>
    <row r="47" spans="2:26" s="4" customFormat="1" ht="16.5" customHeight="1" outlineLevel="1">
      <c r="B47" s="51">
        <v>34</v>
      </c>
      <c r="C47" s="52"/>
      <c r="D47" s="52"/>
      <c r="E47" s="52"/>
      <c r="F47" s="23"/>
      <c r="G47" s="110">
        <v>20028351.81</v>
      </c>
      <c r="H47" s="53"/>
      <c r="I47" s="100">
        <v>23311687.15</v>
      </c>
      <c r="J47" s="105">
        <v>3283335.34</v>
      </c>
      <c r="K47" s="54" t="s">
        <v>14</v>
      </c>
      <c r="L47" s="101">
        <v>350499.05</v>
      </c>
      <c r="M47" s="113">
        <v>0.9828714881187763</v>
      </c>
      <c r="N47" s="137"/>
      <c r="O47" s="55"/>
      <c r="P47" s="42"/>
      <c r="R47" s="182">
        <v>1.0173265581266537</v>
      </c>
      <c r="S47" s="183">
        <v>1</v>
      </c>
      <c r="T47" s="184">
        <v>81754.50295171708</v>
      </c>
      <c r="U47" s="185"/>
      <c r="V47" s="186">
        <v>20.83804780040942</v>
      </c>
      <c r="W47" s="187"/>
      <c r="X47" s="186">
        <v>3.863183247175656</v>
      </c>
      <c r="Y47" s="186"/>
      <c r="Z47" s="188">
        <v>0.013144242616528079</v>
      </c>
    </row>
    <row r="48" spans="2:16" s="4" customFormat="1" ht="15" outlineLevel="1">
      <c r="B48" s="12"/>
      <c r="C48" s="56" t="s">
        <v>25</v>
      </c>
      <c r="D48" s="22"/>
      <c r="E48" s="22"/>
      <c r="F48" s="23"/>
      <c r="G48" s="110"/>
      <c r="H48" s="53"/>
      <c r="I48" s="101"/>
      <c r="J48" s="26"/>
      <c r="K48" s="54" t="s">
        <v>14</v>
      </c>
      <c r="L48" s="101"/>
      <c r="M48" s="113"/>
      <c r="N48" s="21"/>
      <c r="O48" s="21"/>
      <c r="P48" s="32"/>
    </row>
    <row r="49" spans="2:16" s="4" customFormat="1" ht="15" outlineLevel="1">
      <c r="B49" s="12"/>
      <c r="C49" s="132" t="s">
        <v>26</v>
      </c>
      <c r="D49" s="22"/>
      <c r="E49" s="22"/>
      <c r="F49" s="57"/>
      <c r="G49" s="101">
        <v>406253.02</v>
      </c>
      <c r="H49" s="58"/>
      <c r="I49" s="101">
        <v>406253.02</v>
      </c>
      <c r="J49" s="26"/>
      <c r="K49" s="59">
        <v>0.04370254</v>
      </c>
      <c r="L49" s="101">
        <v>17754.2888566708</v>
      </c>
      <c r="M49" s="113">
        <v>0.01712851188122379</v>
      </c>
      <c r="N49" s="39"/>
      <c r="O49" s="39"/>
      <c r="P49" s="32"/>
    </row>
    <row r="50" spans="2:16" s="4" customFormat="1" ht="9" customHeight="1" outlineLevel="1">
      <c r="B50" s="12"/>
      <c r="C50" s="13"/>
      <c r="D50" s="13"/>
      <c r="E50" s="13"/>
      <c r="F50" s="30"/>
      <c r="G50" s="111"/>
      <c r="H50" s="60"/>
      <c r="I50" s="102"/>
      <c r="J50" s="61"/>
      <c r="K50" s="61"/>
      <c r="L50" s="102"/>
      <c r="M50" s="115"/>
      <c r="N50" s="62"/>
      <c r="O50" s="62"/>
      <c r="P50" s="32"/>
    </row>
    <row r="51" spans="2:16" s="4" customFormat="1" ht="15" outlineLevel="1">
      <c r="B51" s="12"/>
      <c r="C51" s="63" t="s">
        <v>27</v>
      </c>
      <c r="D51" s="13"/>
      <c r="E51" s="13"/>
      <c r="F51" s="61"/>
      <c r="G51" s="111"/>
      <c r="H51" s="60"/>
      <c r="I51" s="102"/>
      <c r="J51" s="61"/>
      <c r="K51" s="61"/>
      <c r="L51" s="102"/>
      <c r="M51" s="115"/>
      <c r="N51" s="62"/>
      <c r="O51" s="62"/>
      <c r="P51" s="32"/>
    </row>
    <row r="52" spans="2:16" s="4" customFormat="1" ht="15" customHeight="1">
      <c r="B52" s="12"/>
      <c r="C52" s="135" t="s">
        <v>28</v>
      </c>
      <c r="D52" s="64"/>
      <c r="E52" s="64"/>
      <c r="F52" s="65"/>
      <c r="G52" s="112">
        <v>20434604.83</v>
      </c>
      <c r="H52" s="53" t="s">
        <v>14</v>
      </c>
      <c r="I52" s="103">
        <v>23717940.169999998</v>
      </c>
      <c r="J52" s="67"/>
      <c r="K52" s="67" t="s">
        <v>14</v>
      </c>
      <c r="L52" s="103">
        <v>368253.33885667083</v>
      </c>
      <c r="M52" s="116">
        <v>1</v>
      </c>
      <c r="N52" s="68"/>
      <c r="O52" s="68"/>
      <c r="P52" s="32"/>
    </row>
    <row r="53" spans="2:16" s="4" customFormat="1" ht="15" customHeight="1">
      <c r="B53" s="12"/>
      <c r="C53" s="64"/>
      <c r="D53" s="64"/>
      <c r="E53" s="64"/>
      <c r="F53" s="65"/>
      <c r="G53" s="66"/>
      <c r="H53" s="53"/>
      <c r="I53" s="66"/>
      <c r="J53" s="67"/>
      <c r="K53" s="67"/>
      <c r="L53" s="66"/>
      <c r="M53" s="68"/>
      <c r="N53" s="68"/>
      <c r="O53" s="68"/>
      <c r="P53" s="32"/>
    </row>
    <row r="54" spans="2:16" s="4" customFormat="1" ht="15" customHeight="1">
      <c r="B54" s="12"/>
      <c r="C54" s="63" t="s">
        <v>35</v>
      </c>
      <c r="D54" s="64"/>
      <c r="E54" s="64"/>
      <c r="F54" s="65"/>
      <c r="G54" s="66"/>
      <c r="H54" s="53"/>
      <c r="I54" s="66"/>
      <c r="J54" s="67"/>
      <c r="K54" s="67"/>
      <c r="L54" s="66"/>
      <c r="M54" s="68"/>
      <c r="N54" s="68"/>
      <c r="O54" s="68"/>
      <c r="P54" s="32"/>
    </row>
    <row r="55" spans="2:16" s="4" customFormat="1" ht="15" customHeight="1">
      <c r="B55" s="12"/>
      <c r="C55" s="136" t="s">
        <v>39</v>
      </c>
      <c r="D55" s="93">
        <v>20.83804780040942</v>
      </c>
      <c r="E55" s="93"/>
      <c r="F55" s="65"/>
      <c r="G55" s="66"/>
      <c r="H55" s="53"/>
      <c r="I55" s="66"/>
      <c r="J55" s="67"/>
      <c r="K55" s="67"/>
      <c r="L55" s="66"/>
      <c r="M55" s="68"/>
      <c r="N55" s="68"/>
      <c r="O55" s="68"/>
      <c r="P55" s="32"/>
    </row>
    <row r="56" spans="2:16" s="4" customFormat="1" ht="15" customHeight="1">
      <c r="B56" s="12"/>
      <c r="C56" s="136" t="s">
        <v>40</v>
      </c>
      <c r="D56" s="93">
        <v>3.863183247175656</v>
      </c>
      <c r="E56" s="93"/>
      <c r="F56" s="65"/>
      <c r="G56" s="66"/>
      <c r="H56" s="53"/>
      <c r="I56" s="66"/>
      <c r="J56" s="67"/>
      <c r="K56" s="67"/>
      <c r="L56" s="66"/>
      <c r="M56" s="68"/>
      <c r="N56" s="68"/>
      <c r="O56" s="68"/>
      <c r="P56" s="32"/>
    </row>
    <row r="57" spans="2:16" s="4" customFormat="1" ht="15" customHeight="1">
      <c r="B57" s="12"/>
      <c r="C57" s="136" t="s">
        <v>41</v>
      </c>
      <c r="D57" s="189">
        <v>81754.50295171708</v>
      </c>
      <c r="E57" s="94"/>
      <c r="F57" s="65"/>
      <c r="G57" s="66"/>
      <c r="H57" s="53"/>
      <c r="I57" s="66"/>
      <c r="J57" s="67"/>
      <c r="K57" s="67"/>
      <c r="L57" s="66"/>
      <c r="M57" s="68"/>
      <c r="N57" s="68"/>
      <c r="O57" s="68"/>
      <c r="P57" s="32"/>
    </row>
    <row r="58" spans="2:16" s="4" customFormat="1" ht="15" customHeight="1">
      <c r="B58" s="12"/>
      <c r="C58" s="135" t="s">
        <v>36</v>
      </c>
      <c r="D58" s="95">
        <v>1.0173265581266537</v>
      </c>
      <c r="E58" s="95"/>
      <c r="F58" s="65"/>
      <c r="G58" s="66"/>
      <c r="H58" s="53"/>
      <c r="I58" s="66"/>
      <c r="J58" s="67"/>
      <c r="K58" s="67"/>
      <c r="L58" s="66"/>
      <c r="M58" s="68"/>
      <c r="N58" s="68"/>
      <c r="O58" s="68"/>
      <c r="P58" s="32"/>
    </row>
    <row r="59" spans="2:16" s="4" customFormat="1" ht="15" customHeight="1">
      <c r="B59" s="12"/>
      <c r="C59" s="135" t="s">
        <v>94</v>
      </c>
      <c r="D59" s="116">
        <v>0.013144242616528079</v>
      </c>
      <c r="E59" s="95"/>
      <c r="F59" s="65"/>
      <c r="G59" s="66"/>
      <c r="H59" s="53"/>
      <c r="I59" s="66"/>
      <c r="J59" s="67"/>
      <c r="K59" s="67"/>
      <c r="L59" s="66"/>
      <c r="M59" s="68"/>
      <c r="N59" s="68"/>
      <c r="O59" s="68"/>
      <c r="P59" s="32"/>
    </row>
    <row r="60" spans="2:16" ht="9" customHeight="1" thickBot="1">
      <c r="B60" s="69"/>
      <c r="C60" s="70"/>
      <c r="D60" s="70"/>
      <c r="E60" s="70"/>
      <c r="F60" s="70"/>
      <c r="G60" s="70"/>
      <c r="H60" s="71"/>
      <c r="I60" s="70"/>
      <c r="J60" s="70"/>
      <c r="K60" s="70"/>
      <c r="L60" s="70"/>
      <c r="M60" s="70"/>
      <c r="N60" s="70"/>
      <c r="O60" s="70"/>
      <c r="P60" s="72"/>
    </row>
    <row r="61" spans="8:9" ht="12.75">
      <c r="H61" s="73"/>
      <c r="I61" s="74"/>
    </row>
    <row r="62" spans="7:9" ht="12.75">
      <c r="G62" s="75"/>
      <c r="H62" s="73"/>
      <c r="I62" s="74"/>
    </row>
    <row r="63" spans="6:14" ht="15">
      <c r="F63" s="3"/>
      <c r="H63" s="73"/>
      <c r="I63" s="74"/>
      <c r="M63" s="76"/>
      <c r="N63" s="76"/>
    </row>
    <row r="64" spans="6:10" ht="15">
      <c r="F64" s="3"/>
      <c r="H64" s="73"/>
      <c r="I64" s="74"/>
      <c r="J64" s="76"/>
    </row>
    <row r="65" spans="8:9" ht="12.75">
      <c r="H65" s="73"/>
      <c r="I65" s="74"/>
    </row>
    <row r="66" ht="12.75">
      <c r="H66" s="73"/>
    </row>
    <row r="67" spans="8:9" ht="12.75">
      <c r="H67" s="73"/>
      <c r="I67" s="74"/>
    </row>
    <row r="68" ht="12.75">
      <c r="H68" s="73"/>
    </row>
    <row r="69" ht="12.75">
      <c r="H69" s="73"/>
    </row>
    <row r="70" ht="12.75">
      <c r="H70" s="73"/>
    </row>
    <row r="71" ht="12.75">
      <c r="H71" s="73"/>
    </row>
    <row r="72" spans="3:8" ht="12.75">
      <c r="C72" s="77"/>
      <c r="H72" s="73"/>
    </row>
    <row r="73" ht="12.75">
      <c r="H73" s="73"/>
    </row>
    <row r="74" ht="12.75">
      <c r="H74" s="73"/>
    </row>
    <row r="75" ht="12.75">
      <c r="H75" s="73"/>
    </row>
    <row r="76" spans="3:8" ht="12.75">
      <c r="C76" s="78"/>
      <c r="H76" s="73"/>
    </row>
    <row r="77" ht="12.75">
      <c r="H77" s="73"/>
    </row>
    <row r="78" ht="12.75">
      <c r="H78" s="73"/>
    </row>
    <row r="79" ht="12.75">
      <c r="H79" s="73"/>
    </row>
    <row r="80" ht="12.75">
      <c r="H80" s="73"/>
    </row>
    <row r="81" ht="12.75">
      <c r="H81" s="73"/>
    </row>
    <row r="82" ht="12.75">
      <c r="H82" s="73"/>
    </row>
    <row r="83" ht="12.75">
      <c r="H83" s="73"/>
    </row>
    <row r="84" ht="12.75">
      <c r="H84" s="73"/>
    </row>
    <row r="85" ht="12.75">
      <c r="H85" s="73"/>
    </row>
    <row r="86" ht="12.75">
      <c r="H86" s="73"/>
    </row>
    <row r="87" ht="12.75">
      <c r="H87" s="73"/>
    </row>
    <row r="88" ht="12.75">
      <c r="H88" s="73"/>
    </row>
    <row r="89" ht="12.75">
      <c r="H89" s="73"/>
    </row>
    <row r="90" ht="12.75">
      <c r="H90" s="73"/>
    </row>
    <row r="91" ht="12.75">
      <c r="H91" s="73"/>
    </row>
    <row r="92" ht="12.75">
      <c r="H92" s="73"/>
    </row>
    <row r="93" ht="12.75">
      <c r="H93" s="73"/>
    </row>
    <row r="94" ht="12.75">
      <c r="H94" s="73"/>
    </row>
    <row r="95" ht="12.75">
      <c r="H95" s="73"/>
    </row>
    <row r="96" ht="12.75">
      <c r="H96" s="73"/>
    </row>
    <row r="97" ht="12.75">
      <c r="H97" s="73"/>
    </row>
    <row r="98" ht="12.75">
      <c r="H98" s="73"/>
    </row>
    <row r="99" ht="12.75">
      <c r="H99" s="73"/>
    </row>
    <row r="100" ht="12.75">
      <c r="H100" s="73"/>
    </row>
    <row r="101" ht="12.75">
      <c r="H101" s="73"/>
    </row>
    <row r="102" ht="12.75">
      <c r="H102" s="73"/>
    </row>
    <row r="103" ht="12.75">
      <c r="H103" s="73"/>
    </row>
    <row r="104" ht="12.75">
      <c r="H104" s="73"/>
    </row>
    <row r="105" ht="12.75">
      <c r="H105" s="73"/>
    </row>
    <row r="106" ht="12.75">
      <c r="H106" s="73"/>
    </row>
    <row r="107" ht="12.75">
      <c r="H107" s="73"/>
    </row>
    <row r="108" ht="12.75">
      <c r="H108" s="73"/>
    </row>
    <row r="109" ht="12.75">
      <c r="H109" s="73"/>
    </row>
    <row r="110" ht="12.75">
      <c r="H110" s="73"/>
    </row>
    <row r="111" ht="12.75">
      <c r="H111" s="73"/>
    </row>
    <row r="112" ht="12.75">
      <c r="H112" s="73"/>
    </row>
    <row r="113" ht="12.75">
      <c r="H113" s="73"/>
    </row>
    <row r="114" ht="12.75">
      <c r="H114" s="73"/>
    </row>
    <row r="115" ht="12.75">
      <c r="H115" s="73"/>
    </row>
    <row r="116" ht="12.75">
      <c r="H116" s="73"/>
    </row>
    <row r="117" ht="12.75">
      <c r="H117" s="73"/>
    </row>
    <row r="118" ht="12.75">
      <c r="H118" s="73"/>
    </row>
    <row r="119" ht="12.75">
      <c r="H119" s="73"/>
    </row>
    <row r="120" ht="12.75">
      <c r="H120" s="73"/>
    </row>
    <row r="121" ht="12.75">
      <c r="H121" s="73"/>
    </row>
    <row r="122" ht="12.75">
      <c r="H122" s="73"/>
    </row>
    <row r="123" ht="12.75">
      <c r="H123" s="73"/>
    </row>
    <row r="124" ht="12.75">
      <c r="H124" s="73"/>
    </row>
    <row r="125" ht="12.75">
      <c r="H125" s="73"/>
    </row>
    <row r="126" ht="12.75">
      <c r="H126" s="73"/>
    </row>
    <row r="127" ht="12.75">
      <c r="H127" s="73"/>
    </row>
    <row r="128" ht="12.75">
      <c r="H128" s="73"/>
    </row>
    <row r="129" ht="12.75">
      <c r="H129" s="73"/>
    </row>
    <row r="130" ht="12.75">
      <c r="H130" s="73"/>
    </row>
    <row r="131" ht="12.75">
      <c r="H131" s="73"/>
    </row>
    <row r="132" ht="12.75">
      <c r="H132" s="73"/>
    </row>
    <row r="133" ht="12.75">
      <c r="H133" s="73"/>
    </row>
    <row r="134" ht="12.75">
      <c r="H134" s="73"/>
    </row>
    <row r="135" ht="12.75">
      <c r="H135" s="73"/>
    </row>
    <row r="136" ht="12.75">
      <c r="H136" s="73"/>
    </row>
    <row r="137" ht="12.75">
      <c r="H137" s="73"/>
    </row>
    <row r="138" ht="12.75">
      <c r="H138" s="73"/>
    </row>
    <row r="139" ht="12.75">
      <c r="H139" s="73"/>
    </row>
    <row r="140" ht="12.75">
      <c r="H140" s="73"/>
    </row>
    <row r="141" ht="12.75">
      <c r="H141" s="73"/>
    </row>
    <row r="142" ht="12.75">
      <c r="H142" s="73"/>
    </row>
    <row r="143" ht="12.75">
      <c r="H143" s="73"/>
    </row>
    <row r="144" ht="12.75">
      <c r="H144" s="73"/>
    </row>
    <row r="145" ht="12.75">
      <c r="H145" s="73"/>
    </row>
    <row r="146" ht="12.75">
      <c r="H146" s="73"/>
    </row>
    <row r="147" ht="12.75">
      <c r="H147" s="73"/>
    </row>
    <row r="148" ht="12.75">
      <c r="H148" s="73"/>
    </row>
    <row r="149" ht="12.75">
      <c r="H149" s="73"/>
    </row>
    <row r="150" ht="12.75">
      <c r="H150" s="73"/>
    </row>
    <row r="151" ht="12.75">
      <c r="H151" s="73"/>
    </row>
    <row r="152" ht="12.75">
      <c r="H152" s="73"/>
    </row>
    <row r="153" ht="12.75">
      <c r="H153" s="73"/>
    </row>
    <row r="154" ht="12.75">
      <c r="H154" s="73"/>
    </row>
    <row r="155" ht="12.75">
      <c r="H155" s="73"/>
    </row>
    <row r="156" ht="12.75">
      <c r="H156" s="73"/>
    </row>
    <row r="157" ht="12.75">
      <c r="H157" s="73"/>
    </row>
    <row r="158" ht="12.75">
      <c r="H158" s="73"/>
    </row>
    <row r="159" ht="12.75">
      <c r="H159" s="73"/>
    </row>
    <row r="160" ht="12.75">
      <c r="H160" s="73"/>
    </row>
    <row r="161" ht="12.75">
      <c r="H161" s="73"/>
    </row>
    <row r="162" ht="12.75">
      <c r="H162" s="73"/>
    </row>
    <row r="163" ht="12.75">
      <c r="H163" s="73"/>
    </row>
    <row r="164" ht="12.75">
      <c r="H164" s="73"/>
    </row>
    <row r="165" ht="12.75">
      <c r="H165" s="73"/>
    </row>
    <row r="166" ht="12.75">
      <c r="H166" s="73"/>
    </row>
    <row r="167" ht="12.75">
      <c r="H167" s="73"/>
    </row>
    <row r="168" ht="12.75">
      <c r="H168" s="73"/>
    </row>
    <row r="169" ht="12.75">
      <c r="H169" s="73"/>
    </row>
    <row r="170" ht="12.75">
      <c r="H170" s="73"/>
    </row>
    <row r="171" ht="12.75">
      <c r="H171" s="73"/>
    </row>
    <row r="172" ht="12.75">
      <c r="H172" s="73"/>
    </row>
    <row r="173" ht="12.75">
      <c r="H173" s="73"/>
    </row>
    <row r="174" ht="12.75">
      <c r="H174" s="73"/>
    </row>
    <row r="175" ht="12.75">
      <c r="H175" s="73"/>
    </row>
    <row r="176" ht="12.75">
      <c r="H176" s="73"/>
    </row>
    <row r="177" ht="12.75">
      <c r="H177" s="73"/>
    </row>
    <row r="178" ht="12.75">
      <c r="H178" s="73"/>
    </row>
    <row r="179" ht="12.75">
      <c r="H179" s="73"/>
    </row>
    <row r="180" ht="12.75">
      <c r="H180" s="73"/>
    </row>
    <row r="181" ht="12.75">
      <c r="H181" s="73"/>
    </row>
    <row r="182" ht="12.75">
      <c r="H182" s="73"/>
    </row>
    <row r="183" ht="12.75">
      <c r="H183" s="73"/>
    </row>
    <row r="184" ht="12.75">
      <c r="H184" s="73"/>
    </row>
    <row r="185" ht="12.75">
      <c r="H185" s="73"/>
    </row>
    <row r="186" ht="12.75">
      <c r="H186" s="73"/>
    </row>
    <row r="187" ht="12.75">
      <c r="H187" s="73"/>
    </row>
    <row r="188" ht="12.75">
      <c r="H188" s="73"/>
    </row>
    <row r="189" ht="12.75">
      <c r="H189" s="73"/>
    </row>
    <row r="190" ht="12.75">
      <c r="H190" s="73"/>
    </row>
    <row r="191" ht="12.75">
      <c r="H191" s="73"/>
    </row>
    <row r="192" ht="12.75">
      <c r="H192" s="73"/>
    </row>
    <row r="193" ht="12.75">
      <c r="H193" s="73"/>
    </row>
    <row r="194" ht="12.75">
      <c r="H194" s="73"/>
    </row>
    <row r="195" ht="12.75">
      <c r="H195" s="73"/>
    </row>
    <row r="196" ht="12.75">
      <c r="H196" s="73"/>
    </row>
    <row r="197" ht="12.75">
      <c r="H197" s="73"/>
    </row>
    <row r="198" ht="12.75">
      <c r="H198" s="73"/>
    </row>
    <row r="199" ht="12.75">
      <c r="H199" s="73"/>
    </row>
    <row r="200" ht="12.75">
      <c r="H200" s="73"/>
    </row>
    <row r="201" ht="12.75">
      <c r="H201" s="73"/>
    </row>
    <row r="202" ht="12.75">
      <c r="H202" s="73"/>
    </row>
    <row r="203" ht="12.75">
      <c r="H203" s="73"/>
    </row>
    <row r="204" ht="12.75">
      <c r="H204" s="73"/>
    </row>
    <row r="205" ht="12.75">
      <c r="H205" s="73"/>
    </row>
    <row r="206" ht="12.75">
      <c r="H206" s="73"/>
    </row>
    <row r="207" ht="12.75">
      <c r="H207" s="73"/>
    </row>
    <row r="208" ht="12.75">
      <c r="H208" s="73"/>
    </row>
    <row r="209" ht="12.75">
      <c r="H209" s="73"/>
    </row>
    <row r="210" ht="12.75">
      <c r="H210" s="73"/>
    </row>
    <row r="211" ht="12.75">
      <c r="H211" s="73"/>
    </row>
    <row r="212" ht="12.75">
      <c r="H212" s="73"/>
    </row>
    <row r="213" ht="12.75">
      <c r="H213" s="73"/>
    </row>
    <row r="214" ht="12.75">
      <c r="H214" s="73"/>
    </row>
    <row r="215" ht="12.75">
      <c r="H215" s="73"/>
    </row>
    <row r="216" ht="12.75">
      <c r="H216" s="73"/>
    </row>
    <row r="217" ht="12.75">
      <c r="H217" s="73"/>
    </row>
    <row r="218" ht="12.75">
      <c r="H218" s="73"/>
    </row>
    <row r="219" ht="12.75">
      <c r="H219" s="73"/>
    </row>
    <row r="220" ht="12.75">
      <c r="H220" s="73"/>
    </row>
    <row r="221" ht="12.75">
      <c r="H221" s="73"/>
    </row>
    <row r="222" ht="12.75">
      <c r="H222" s="73"/>
    </row>
    <row r="223" ht="12.75">
      <c r="H223" s="73"/>
    </row>
    <row r="224" ht="12.75">
      <c r="H224" s="73"/>
    </row>
    <row r="225" ht="12.75">
      <c r="H225" s="73"/>
    </row>
    <row r="226" ht="12.75">
      <c r="H226" s="73"/>
    </row>
    <row r="227" ht="12.75">
      <c r="H227" s="73"/>
    </row>
    <row r="228" ht="12.75">
      <c r="H228" s="73"/>
    </row>
    <row r="229" ht="12.75">
      <c r="H229" s="73"/>
    </row>
    <row r="230" ht="12.75">
      <c r="H230" s="73"/>
    </row>
    <row r="231" ht="12.75">
      <c r="H231" s="73"/>
    </row>
    <row r="232" ht="12.75">
      <c r="H232" s="73"/>
    </row>
    <row r="233" ht="12.75">
      <c r="H233" s="73"/>
    </row>
    <row r="234" ht="12.75">
      <c r="H234" s="73"/>
    </row>
    <row r="235" ht="12.75">
      <c r="H235" s="73"/>
    </row>
    <row r="236" ht="12.75">
      <c r="H236" s="73"/>
    </row>
    <row r="237" ht="12.75">
      <c r="H237" s="73"/>
    </row>
    <row r="238" ht="12.75">
      <c r="H238" s="73"/>
    </row>
    <row r="239" ht="12.75">
      <c r="H239" s="73"/>
    </row>
    <row r="240" ht="12.75">
      <c r="H240" s="73"/>
    </row>
    <row r="241" ht="12.75">
      <c r="H241" s="73"/>
    </row>
    <row r="242" ht="12.75">
      <c r="H242" s="73"/>
    </row>
    <row r="243" ht="12.75">
      <c r="H243" s="73"/>
    </row>
    <row r="244" ht="12.75">
      <c r="H244" s="73"/>
    </row>
    <row r="245" ht="12.75">
      <c r="H245" s="73"/>
    </row>
    <row r="246" ht="12.75">
      <c r="H246" s="73"/>
    </row>
    <row r="247" ht="12.75">
      <c r="H247" s="73"/>
    </row>
    <row r="248" ht="12.75">
      <c r="H248" s="73"/>
    </row>
    <row r="249" ht="12.75">
      <c r="H249" s="73"/>
    </row>
    <row r="250" ht="12.75">
      <c r="H250" s="73"/>
    </row>
    <row r="251" ht="12.75">
      <c r="H251" s="73"/>
    </row>
    <row r="252" ht="12.75">
      <c r="H252" s="73"/>
    </row>
    <row r="253" ht="12.75">
      <c r="H253" s="73"/>
    </row>
    <row r="254" ht="12.75">
      <c r="H254" s="73"/>
    </row>
    <row r="255" ht="12.75">
      <c r="H255" s="73"/>
    </row>
    <row r="256" ht="12.75">
      <c r="H256" s="73"/>
    </row>
    <row r="257" ht="12.75">
      <c r="H257" s="73"/>
    </row>
    <row r="258" ht="12.75">
      <c r="H258" s="73"/>
    </row>
    <row r="259" ht="12.75">
      <c r="H259" s="73"/>
    </row>
    <row r="260" ht="12.75">
      <c r="H260" s="73"/>
    </row>
    <row r="261" ht="12.75">
      <c r="H261" s="73"/>
    </row>
    <row r="262" ht="12.75">
      <c r="H262" s="73"/>
    </row>
    <row r="263" ht="12.75">
      <c r="H263" s="73"/>
    </row>
    <row r="264" ht="12.75">
      <c r="H264" s="73"/>
    </row>
    <row r="265" ht="12.75">
      <c r="H265" s="73"/>
    </row>
    <row r="266" ht="12.75">
      <c r="H266" s="73"/>
    </row>
    <row r="267" ht="12.75">
      <c r="H267" s="73"/>
    </row>
    <row r="268" ht="12.75">
      <c r="H268" s="73"/>
    </row>
    <row r="269" ht="12.75">
      <c r="H269" s="73"/>
    </row>
    <row r="270" ht="12.75">
      <c r="H270" s="73"/>
    </row>
    <row r="271" ht="12.75">
      <c r="H271" s="73"/>
    </row>
    <row r="272" ht="12.75">
      <c r="H272" s="73"/>
    </row>
    <row r="273" ht="12.75">
      <c r="H273" s="73"/>
    </row>
    <row r="274" ht="12.75">
      <c r="H274" s="73"/>
    </row>
    <row r="275" ht="12.75">
      <c r="H275" s="73"/>
    </row>
    <row r="276" ht="12.75">
      <c r="H276" s="73"/>
    </row>
    <row r="277" ht="12.75">
      <c r="H277" s="73"/>
    </row>
    <row r="278" ht="12.75">
      <c r="H278" s="73"/>
    </row>
    <row r="279" ht="12.75">
      <c r="H279" s="73"/>
    </row>
    <row r="280" ht="12.75">
      <c r="H280" s="73"/>
    </row>
    <row r="281" ht="12.75">
      <c r="H281" s="73"/>
    </row>
    <row r="282" ht="12.75">
      <c r="H282" s="73"/>
    </row>
    <row r="283" ht="12.75">
      <c r="H283" s="73"/>
    </row>
    <row r="284" ht="12.75">
      <c r="H284" s="73"/>
    </row>
    <row r="285" ht="12.75">
      <c r="H285" s="73"/>
    </row>
    <row r="286" ht="12.75">
      <c r="H286" s="73"/>
    </row>
    <row r="287" ht="12.75">
      <c r="H287" s="73"/>
    </row>
    <row r="288" ht="12.75">
      <c r="H288" s="73"/>
    </row>
    <row r="289" ht="12.75">
      <c r="H289" s="73"/>
    </row>
    <row r="290" ht="12.75">
      <c r="H290" s="73"/>
    </row>
    <row r="291" ht="12.75">
      <c r="H291" s="73"/>
    </row>
    <row r="292" ht="12.75">
      <c r="H292" s="73"/>
    </row>
    <row r="293" ht="12.75">
      <c r="H293" s="73"/>
    </row>
    <row r="294" ht="12.75">
      <c r="H294" s="73"/>
    </row>
    <row r="295" ht="12.75">
      <c r="H295" s="73"/>
    </row>
    <row r="296" ht="12.75">
      <c r="H296" s="73"/>
    </row>
    <row r="297" ht="12.75">
      <c r="H297" s="73"/>
    </row>
    <row r="298" ht="12.75">
      <c r="H298" s="73"/>
    </row>
    <row r="299" ht="12.75">
      <c r="H299" s="73"/>
    </row>
    <row r="300" ht="12.75">
      <c r="H300" s="73"/>
    </row>
    <row r="301" ht="12.75">
      <c r="H301" s="73"/>
    </row>
    <row r="302" ht="12.75">
      <c r="H302" s="73"/>
    </row>
    <row r="303" ht="12.75">
      <c r="H303" s="73"/>
    </row>
    <row r="304" ht="12.75">
      <c r="H304" s="73"/>
    </row>
    <row r="305" ht="12.75">
      <c r="H305" s="73"/>
    </row>
    <row r="306" ht="12.75">
      <c r="H306" s="73"/>
    </row>
    <row r="307" ht="12.75">
      <c r="H307" s="73"/>
    </row>
    <row r="308" ht="12.75">
      <c r="H308" s="73"/>
    </row>
    <row r="309" ht="12.75">
      <c r="H309" s="73"/>
    </row>
    <row r="310" ht="12.75">
      <c r="H310" s="73"/>
    </row>
    <row r="311" ht="12.75">
      <c r="H311" s="73"/>
    </row>
    <row r="312" ht="12.75">
      <c r="H312" s="73"/>
    </row>
    <row r="313" ht="12.75">
      <c r="H313" s="73"/>
    </row>
    <row r="314" ht="12.75">
      <c r="H314" s="73"/>
    </row>
    <row r="315" ht="12.75">
      <c r="H315" s="73"/>
    </row>
    <row r="316" ht="12.75">
      <c r="H316" s="73"/>
    </row>
    <row r="317" ht="12.75">
      <c r="H317" s="73"/>
    </row>
    <row r="318" ht="12.75">
      <c r="H318" s="73"/>
    </row>
    <row r="319" ht="12.75">
      <c r="H319" s="73"/>
    </row>
    <row r="320" ht="12.75">
      <c r="H320" s="73"/>
    </row>
    <row r="321" ht="12.75">
      <c r="H321" s="73"/>
    </row>
    <row r="322" ht="12.75">
      <c r="H322" s="73"/>
    </row>
    <row r="323" ht="12.75">
      <c r="H323" s="73"/>
    </row>
    <row r="324" ht="12.75">
      <c r="H324" s="73"/>
    </row>
    <row r="325" ht="12.75">
      <c r="H325" s="73"/>
    </row>
    <row r="326" ht="12.75">
      <c r="H326" s="73"/>
    </row>
    <row r="327" ht="12.75">
      <c r="H327" s="73"/>
    </row>
    <row r="328" ht="12.75">
      <c r="H328" s="73"/>
    </row>
    <row r="329" ht="12.75">
      <c r="H329" s="73"/>
    </row>
    <row r="330" ht="12.75">
      <c r="H330" s="73"/>
    </row>
    <row r="331" ht="12.75">
      <c r="H331" s="73"/>
    </row>
    <row r="332" ht="12.75">
      <c r="H332" s="73"/>
    </row>
    <row r="333" ht="12.75">
      <c r="H333" s="73"/>
    </row>
    <row r="334" ht="12.75">
      <c r="H334" s="73"/>
    </row>
    <row r="335" ht="12.75">
      <c r="H335" s="73"/>
    </row>
    <row r="336" ht="12.75">
      <c r="H336" s="73"/>
    </row>
    <row r="337" ht="12.75">
      <c r="H337" s="73"/>
    </row>
    <row r="338" ht="12.75">
      <c r="H338" s="73"/>
    </row>
    <row r="339" ht="12.75">
      <c r="H339" s="73"/>
    </row>
    <row r="340" ht="12.75">
      <c r="H340" s="73"/>
    </row>
    <row r="341" ht="12.75">
      <c r="H341" s="73"/>
    </row>
    <row r="342" ht="12.75">
      <c r="H342" s="73"/>
    </row>
    <row r="343" ht="12.75">
      <c r="H343" s="73"/>
    </row>
    <row r="344" ht="12.75">
      <c r="H344" s="73"/>
    </row>
    <row r="345" ht="12.75">
      <c r="H345" s="73"/>
    </row>
    <row r="346" ht="12.75">
      <c r="H346" s="73"/>
    </row>
    <row r="347" ht="12.75">
      <c r="H347" s="73"/>
    </row>
    <row r="348" ht="12.75">
      <c r="H348" s="73"/>
    </row>
    <row r="349" ht="12.75">
      <c r="H349" s="73"/>
    </row>
    <row r="350" ht="12.75">
      <c r="H350" s="73"/>
    </row>
    <row r="351" ht="12.75">
      <c r="H351" s="73"/>
    </row>
    <row r="352" ht="12.75">
      <c r="H352" s="73"/>
    </row>
    <row r="353" ht="12.75">
      <c r="H353" s="73"/>
    </row>
    <row r="354" ht="12.75">
      <c r="H354" s="73"/>
    </row>
    <row r="355" ht="12.75">
      <c r="H355" s="73"/>
    </row>
    <row r="356" ht="12.75">
      <c r="H356" s="73"/>
    </row>
    <row r="357" ht="12.75">
      <c r="H357" s="73"/>
    </row>
    <row r="358" ht="12.75">
      <c r="H358" s="73"/>
    </row>
    <row r="359" ht="12.75">
      <c r="H359" s="73"/>
    </row>
    <row r="360" ht="12.75">
      <c r="H360" s="73"/>
    </row>
    <row r="361" ht="12.75">
      <c r="H361" s="73"/>
    </row>
    <row r="362" ht="12.75">
      <c r="H362" s="73"/>
    </row>
    <row r="363" ht="12.75">
      <c r="H363" s="73"/>
    </row>
    <row r="364" ht="12.75">
      <c r="H364" s="73"/>
    </row>
    <row r="365" ht="12.75">
      <c r="H365" s="73"/>
    </row>
    <row r="366" ht="12.75">
      <c r="H366" s="73"/>
    </row>
    <row r="367" ht="12.75">
      <c r="H367" s="73"/>
    </row>
    <row r="368" ht="12.75">
      <c r="H368" s="73"/>
    </row>
    <row r="369" ht="12.75">
      <c r="H369" s="73"/>
    </row>
    <row r="370" ht="12.75">
      <c r="H370" s="73"/>
    </row>
    <row r="371" ht="12.75">
      <c r="H371" s="73"/>
    </row>
    <row r="372" ht="12.75">
      <c r="H372" s="73"/>
    </row>
    <row r="373" ht="12.75">
      <c r="H373" s="73"/>
    </row>
    <row r="374" ht="12.75">
      <c r="H374" s="73"/>
    </row>
    <row r="375" ht="12.75">
      <c r="H375" s="73"/>
    </row>
    <row r="376" ht="12.75">
      <c r="H376" s="73"/>
    </row>
    <row r="377" ht="12.75">
      <c r="H377" s="73"/>
    </row>
    <row r="378" ht="12.75">
      <c r="H378" s="73"/>
    </row>
    <row r="379" ht="12.75">
      <c r="H379" s="73"/>
    </row>
    <row r="380" ht="12.75">
      <c r="H380" s="73"/>
    </row>
    <row r="381" ht="12.75">
      <c r="H381" s="73"/>
    </row>
    <row r="382" ht="12.75">
      <c r="H382" s="73"/>
    </row>
    <row r="383" ht="12.75">
      <c r="H383" s="73"/>
    </row>
    <row r="384" ht="12.75">
      <c r="H384" s="73"/>
    </row>
    <row r="385" ht="12.75">
      <c r="H385" s="73"/>
    </row>
    <row r="386" ht="12.75">
      <c r="H386" s="73"/>
    </row>
    <row r="387" ht="12.75">
      <c r="H387" s="73"/>
    </row>
    <row r="388" ht="12.75">
      <c r="H388" s="73"/>
    </row>
    <row r="389" ht="12.75">
      <c r="H389" s="73"/>
    </row>
    <row r="390" ht="12.75">
      <c r="H390" s="73"/>
    </row>
    <row r="391" ht="12.75">
      <c r="H391" s="73"/>
    </row>
    <row r="392" ht="12.75">
      <c r="H392" s="73"/>
    </row>
    <row r="393" ht="12.75">
      <c r="H393" s="73"/>
    </row>
    <row r="394" ht="12.75">
      <c r="H394" s="73"/>
    </row>
    <row r="395" ht="12.75">
      <c r="H395" s="73"/>
    </row>
    <row r="396" ht="12.75">
      <c r="H396" s="73"/>
    </row>
    <row r="397" ht="12.75">
      <c r="H397" s="73"/>
    </row>
    <row r="398" ht="12.75">
      <c r="H398" s="73"/>
    </row>
    <row r="399" ht="12.75">
      <c r="H399" s="73"/>
    </row>
    <row r="400" ht="12.75">
      <c r="H400" s="73"/>
    </row>
    <row r="401" ht="12.75">
      <c r="H401" s="73"/>
    </row>
    <row r="402" ht="12.75">
      <c r="H402" s="73"/>
    </row>
    <row r="403" ht="12.75">
      <c r="H403" s="73"/>
    </row>
    <row r="404" ht="12.75">
      <c r="H404" s="73"/>
    </row>
    <row r="405" ht="12.75">
      <c r="H405" s="73"/>
    </row>
    <row r="406" ht="12.75">
      <c r="H406" s="73"/>
    </row>
    <row r="407" ht="12.75">
      <c r="H407" s="73"/>
    </row>
    <row r="408" ht="12.75">
      <c r="H408" s="73"/>
    </row>
    <row r="409" ht="12.75">
      <c r="H409" s="73"/>
    </row>
    <row r="410" ht="12.75">
      <c r="H410" s="73"/>
    </row>
    <row r="411" ht="12.75">
      <c r="H411" s="73"/>
    </row>
    <row r="412" ht="12.75">
      <c r="H412" s="73"/>
    </row>
    <row r="413" ht="12.75">
      <c r="H413" s="73"/>
    </row>
    <row r="414" ht="12.75">
      <c r="H414" s="73"/>
    </row>
    <row r="415" ht="12.75">
      <c r="H415" s="73"/>
    </row>
    <row r="416" ht="12.75">
      <c r="H416" s="73"/>
    </row>
    <row r="417" ht="12.75">
      <c r="H417" s="73"/>
    </row>
    <row r="418" ht="12.75">
      <c r="H418" s="73"/>
    </row>
    <row r="419" ht="12.75">
      <c r="H419" s="73"/>
    </row>
    <row r="420" ht="12.75">
      <c r="H420" s="73"/>
    </row>
    <row r="421" ht="12.75">
      <c r="H421" s="73"/>
    </row>
    <row r="422" ht="12.75">
      <c r="H422" s="73"/>
    </row>
    <row r="423" ht="12.75">
      <c r="H423" s="73"/>
    </row>
    <row r="424" ht="12.75">
      <c r="H424" s="73"/>
    </row>
    <row r="425" ht="12.75">
      <c r="H425" s="73"/>
    </row>
    <row r="426" ht="12.75">
      <c r="H426" s="73"/>
    </row>
    <row r="427" ht="12.75">
      <c r="H427" s="73"/>
    </row>
    <row r="428" ht="12.75">
      <c r="H428" s="73"/>
    </row>
    <row r="429" ht="12.75">
      <c r="H429" s="73"/>
    </row>
    <row r="430" ht="12.75">
      <c r="H430" s="73"/>
    </row>
    <row r="431" ht="12.75">
      <c r="H431" s="73"/>
    </row>
    <row r="432" ht="12.75">
      <c r="H432" s="73"/>
    </row>
    <row r="433" ht="12.75">
      <c r="H433" s="73"/>
    </row>
    <row r="434" ht="12.75">
      <c r="H434" s="73"/>
    </row>
    <row r="435" ht="12.75">
      <c r="H435" s="73"/>
    </row>
    <row r="436" ht="12.75">
      <c r="H436" s="73"/>
    </row>
    <row r="437" ht="12.75">
      <c r="H437" s="73"/>
    </row>
    <row r="438" ht="12.75">
      <c r="H438" s="73"/>
    </row>
    <row r="439" ht="12.75">
      <c r="H439" s="73"/>
    </row>
    <row r="440" ht="12.75">
      <c r="H440" s="73"/>
    </row>
    <row r="441" ht="12.75">
      <c r="H441" s="73"/>
    </row>
    <row r="442" ht="12.75">
      <c r="H442" s="73"/>
    </row>
    <row r="443" ht="12.75">
      <c r="H443" s="73"/>
    </row>
    <row r="444" ht="12.75">
      <c r="H444" s="73"/>
    </row>
    <row r="445" ht="12.75">
      <c r="H445" s="73"/>
    </row>
    <row r="446" ht="12.75">
      <c r="H446" s="73"/>
    </row>
    <row r="447" ht="12.75">
      <c r="H447" s="73"/>
    </row>
    <row r="448" ht="12.75">
      <c r="H448" s="73"/>
    </row>
    <row r="449" ht="12.75">
      <c r="H449" s="73"/>
    </row>
    <row r="450" ht="12.75">
      <c r="H450" s="73"/>
    </row>
    <row r="451" ht="12.75">
      <c r="H451" s="73"/>
    </row>
    <row r="452" ht="12.75">
      <c r="H452" s="73"/>
    </row>
    <row r="453" ht="12.75">
      <c r="H453" s="73"/>
    </row>
    <row r="454" ht="12.75">
      <c r="H454" s="73"/>
    </row>
    <row r="455" ht="12.75">
      <c r="H455" s="73"/>
    </row>
    <row r="456" ht="12.75">
      <c r="H456" s="73"/>
    </row>
    <row r="457" ht="12.75">
      <c r="H457" s="73"/>
    </row>
    <row r="458" ht="12.75">
      <c r="H458" s="73"/>
    </row>
    <row r="459" ht="12.75">
      <c r="H459" s="73"/>
    </row>
    <row r="460" ht="12.75">
      <c r="H460" s="73"/>
    </row>
    <row r="461" ht="12.75">
      <c r="H461" s="73"/>
    </row>
    <row r="462" ht="12.75">
      <c r="H462" s="73"/>
    </row>
    <row r="463" ht="12.75">
      <c r="H463" s="73"/>
    </row>
    <row r="464" ht="12.75">
      <c r="H464" s="73"/>
    </row>
    <row r="465" ht="12.75">
      <c r="H465" s="73"/>
    </row>
    <row r="466" ht="12.75">
      <c r="H466" s="73"/>
    </row>
    <row r="467" ht="12.75">
      <c r="H467" s="73"/>
    </row>
    <row r="468" ht="12.75">
      <c r="H468" s="73"/>
    </row>
    <row r="469" ht="12.75">
      <c r="H469" s="73"/>
    </row>
    <row r="470" ht="12.75">
      <c r="H470" s="73"/>
    </row>
    <row r="471" ht="12.75">
      <c r="H471" s="73"/>
    </row>
    <row r="472" ht="12.75">
      <c r="H472" s="73"/>
    </row>
    <row r="473" ht="12.75">
      <c r="H473" s="73"/>
    </row>
    <row r="474" ht="12.75">
      <c r="H474" s="73"/>
    </row>
    <row r="475" ht="12.75">
      <c r="H475" s="73"/>
    </row>
    <row r="476" ht="12.75">
      <c r="H476" s="73"/>
    </row>
    <row r="477" ht="12.75">
      <c r="H477" s="73"/>
    </row>
    <row r="478" ht="12.75">
      <c r="H478" s="73"/>
    </row>
    <row r="479" ht="12.75">
      <c r="H479" s="73"/>
    </row>
    <row r="480" ht="12.75">
      <c r="H480" s="73"/>
    </row>
    <row r="481" ht="12.75">
      <c r="H481" s="73"/>
    </row>
    <row r="482" ht="12.75">
      <c r="H482" s="73"/>
    </row>
    <row r="483" ht="12.75">
      <c r="H483" s="73"/>
    </row>
    <row r="484" ht="12.75">
      <c r="H484" s="73"/>
    </row>
    <row r="485" ht="12.75">
      <c r="H485" s="73"/>
    </row>
    <row r="486" ht="12.75">
      <c r="H486" s="73"/>
    </row>
    <row r="487" ht="12.75">
      <c r="H487" s="73"/>
    </row>
    <row r="488" ht="12.75">
      <c r="H488" s="73"/>
    </row>
    <row r="489" ht="12.75">
      <c r="H489" s="73"/>
    </row>
    <row r="490" ht="12.75">
      <c r="H490" s="73"/>
    </row>
    <row r="491" ht="12.75">
      <c r="H491" s="73"/>
    </row>
    <row r="492" ht="12.75">
      <c r="H492" s="73"/>
    </row>
    <row r="493" ht="12.75">
      <c r="H493" s="73"/>
    </row>
    <row r="494" ht="12.75">
      <c r="H494" s="73"/>
    </row>
    <row r="495" ht="12.75">
      <c r="H495" s="73"/>
    </row>
    <row r="496" ht="12.75">
      <c r="H496" s="73"/>
    </row>
    <row r="497" ht="12.75">
      <c r="H497" s="73"/>
    </row>
    <row r="498" ht="12.75">
      <c r="H498" s="73"/>
    </row>
    <row r="499" ht="12.75">
      <c r="H499" s="73"/>
    </row>
    <row r="500" ht="12.75">
      <c r="H500" s="73"/>
    </row>
    <row r="501" ht="12.75">
      <c r="H501" s="73"/>
    </row>
    <row r="502" ht="12.75">
      <c r="H502" s="73"/>
    </row>
    <row r="503" ht="12.75">
      <c r="H503" s="73"/>
    </row>
    <row r="504" ht="12.75">
      <c r="H504" s="73"/>
    </row>
    <row r="505" ht="12.75">
      <c r="H505" s="73"/>
    </row>
    <row r="506" ht="12.75">
      <c r="H506" s="73"/>
    </row>
    <row r="507" ht="12.75">
      <c r="H507" s="73"/>
    </row>
    <row r="508" ht="12.75">
      <c r="H508" s="73"/>
    </row>
    <row r="509" ht="12.75">
      <c r="H509" s="73"/>
    </row>
    <row r="510" ht="12.75">
      <c r="H510" s="73"/>
    </row>
    <row r="511" ht="12.75">
      <c r="H511" s="73"/>
    </row>
    <row r="512" ht="12.75">
      <c r="H512" s="73"/>
    </row>
    <row r="513" ht="12.75">
      <c r="H513" s="73"/>
    </row>
    <row r="514" ht="12.75">
      <c r="H514" s="73"/>
    </row>
    <row r="515" ht="12.75">
      <c r="H515" s="73"/>
    </row>
    <row r="516" ht="12.75">
      <c r="H516" s="73"/>
    </row>
    <row r="517" ht="12.75">
      <c r="H517" s="73"/>
    </row>
    <row r="518" ht="12.75">
      <c r="H518" s="73"/>
    </row>
    <row r="519" ht="12.75">
      <c r="H519" s="73"/>
    </row>
    <row r="520" ht="12.75">
      <c r="H520" s="73"/>
    </row>
    <row r="521" ht="12.75">
      <c r="H521" s="73"/>
    </row>
    <row r="522" ht="12.75">
      <c r="H522" s="73"/>
    </row>
    <row r="523" ht="12.75">
      <c r="H523" s="73"/>
    </row>
    <row r="524" ht="12.75">
      <c r="H524" s="73"/>
    </row>
    <row r="525" ht="12.75">
      <c r="H525" s="73"/>
    </row>
    <row r="526" ht="12.75">
      <c r="H526" s="73"/>
    </row>
    <row r="527" ht="12.75">
      <c r="H527" s="73"/>
    </row>
    <row r="528" ht="12.75">
      <c r="H528" s="73"/>
    </row>
    <row r="529" ht="12.75">
      <c r="H529" s="73"/>
    </row>
    <row r="530" ht="12.75">
      <c r="H530" s="73"/>
    </row>
    <row r="531" ht="12.75">
      <c r="H531" s="73"/>
    </row>
    <row r="532" ht="12.75">
      <c r="H532" s="73"/>
    </row>
    <row r="533" ht="12.75">
      <c r="H533" s="73"/>
    </row>
    <row r="534" ht="12.75">
      <c r="H534" s="73"/>
    </row>
    <row r="535" ht="12.75">
      <c r="H535" s="73"/>
    </row>
    <row r="536" ht="12.75">
      <c r="H536" s="73"/>
    </row>
    <row r="537" ht="12.75">
      <c r="H537" s="73"/>
    </row>
    <row r="538" ht="12.75">
      <c r="H538" s="73"/>
    </row>
    <row r="539" ht="12.75">
      <c r="H539" s="73"/>
    </row>
    <row r="540" ht="12.75">
      <c r="H540" s="73"/>
    </row>
    <row r="541" ht="12.75">
      <c r="H541" s="73"/>
    </row>
    <row r="542" ht="12.75">
      <c r="H542" s="73"/>
    </row>
    <row r="543" ht="12.75">
      <c r="H543" s="73"/>
    </row>
    <row r="544" ht="12.75">
      <c r="H544" s="73"/>
    </row>
    <row r="545" ht="12.75">
      <c r="H545" s="73"/>
    </row>
    <row r="546" ht="12.75">
      <c r="H546" s="73"/>
    </row>
    <row r="547" ht="12.75">
      <c r="H547" s="73"/>
    </row>
    <row r="548" ht="12.75">
      <c r="H548" s="73"/>
    </row>
    <row r="549" ht="12.75">
      <c r="H549" s="73"/>
    </row>
    <row r="550" ht="12.75">
      <c r="H550" s="73"/>
    </row>
    <row r="551" ht="12.75">
      <c r="H551" s="73"/>
    </row>
    <row r="552" ht="12.75">
      <c r="H552" s="73"/>
    </row>
    <row r="553" ht="12.75">
      <c r="H553" s="73"/>
    </row>
    <row r="554" ht="12.75">
      <c r="H554" s="73"/>
    </row>
    <row r="555" ht="12.75">
      <c r="H555" s="73"/>
    </row>
    <row r="556" ht="12.75">
      <c r="H556" s="73"/>
    </row>
    <row r="557" ht="12.75">
      <c r="H557" s="73"/>
    </row>
    <row r="558" ht="12.75">
      <c r="H558" s="73"/>
    </row>
    <row r="559" ht="12.75">
      <c r="H559" s="73"/>
    </row>
    <row r="560" ht="12.75">
      <c r="H560" s="73"/>
    </row>
    <row r="561" ht="12.75">
      <c r="H561" s="73"/>
    </row>
    <row r="562" ht="12.75">
      <c r="H562" s="73"/>
    </row>
    <row r="563" ht="12.75">
      <c r="H563" s="73"/>
    </row>
    <row r="564" ht="12.75">
      <c r="H564" s="73"/>
    </row>
    <row r="565" ht="12.75">
      <c r="H565" s="73"/>
    </row>
    <row r="566" ht="12.75">
      <c r="H566" s="73"/>
    </row>
    <row r="567" ht="12.75">
      <c r="H567" s="73"/>
    </row>
    <row r="568" ht="12.75">
      <c r="H568" s="73"/>
    </row>
    <row r="569" ht="12.75">
      <c r="H569" s="73"/>
    </row>
    <row r="570" ht="12.75">
      <c r="H570" s="73"/>
    </row>
    <row r="571" ht="12.75">
      <c r="H571" s="73"/>
    </row>
    <row r="572" ht="12.75">
      <c r="H572" s="73"/>
    </row>
    <row r="573" ht="12.75">
      <c r="H573" s="73"/>
    </row>
    <row r="574" ht="12.75">
      <c r="H574" s="73"/>
    </row>
    <row r="575" ht="12.75">
      <c r="H575" s="73"/>
    </row>
    <row r="576" ht="12.75">
      <c r="H576" s="73"/>
    </row>
    <row r="577" ht="12.75">
      <c r="H577" s="73"/>
    </row>
    <row r="578" ht="12.75">
      <c r="H578" s="73"/>
    </row>
    <row r="579" ht="12.75">
      <c r="H579" s="73"/>
    </row>
    <row r="580" ht="12.75">
      <c r="H580" s="73"/>
    </row>
    <row r="581" ht="12.75">
      <c r="H581" s="73"/>
    </row>
    <row r="582" ht="12.75">
      <c r="H582" s="73"/>
    </row>
    <row r="583" ht="12.75">
      <c r="H583" s="73"/>
    </row>
    <row r="584" ht="12.75">
      <c r="H584" s="73"/>
    </row>
    <row r="585" ht="12.75">
      <c r="H585" s="73"/>
    </row>
    <row r="586" ht="12.75">
      <c r="H586" s="73"/>
    </row>
    <row r="587" ht="12.75">
      <c r="H587" s="73"/>
    </row>
    <row r="588" ht="12.75">
      <c r="H588" s="73"/>
    </row>
    <row r="589" ht="12.75">
      <c r="H589" s="73"/>
    </row>
    <row r="590" ht="12.75">
      <c r="H590" s="73"/>
    </row>
    <row r="591" ht="12.75">
      <c r="H591" s="73"/>
    </row>
    <row r="592" ht="12.75">
      <c r="H592" s="73"/>
    </row>
    <row r="593" ht="12.75">
      <c r="H593" s="73"/>
    </row>
    <row r="594" ht="12.75">
      <c r="H594" s="73"/>
    </row>
    <row r="595" ht="12.75">
      <c r="H595" s="73"/>
    </row>
    <row r="596" ht="12.75">
      <c r="H596" s="73"/>
    </row>
    <row r="597" ht="12.75">
      <c r="H597" s="73"/>
    </row>
    <row r="598" ht="12.75">
      <c r="H598" s="73"/>
    </row>
    <row r="599" ht="12.75">
      <c r="H599" s="73"/>
    </row>
    <row r="600" ht="12.75">
      <c r="H600" s="73"/>
    </row>
    <row r="601" ht="12.75">
      <c r="H601" s="73"/>
    </row>
    <row r="602" ht="12.75">
      <c r="H602" s="73"/>
    </row>
    <row r="603" ht="12.75">
      <c r="H603" s="73"/>
    </row>
    <row r="604" ht="12.75">
      <c r="H604" s="73"/>
    </row>
    <row r="605" ht="12.75">
      <c r="H605" s="73"/>
    </row>
    <row r="606" ht="12.75">
      <c r="H606" s="73"/>
    </row>
    <row r="607" ht="12.75">
      <c r="H607" s="73"/>
    </row>
    <row r="608" ht="12.75">
      <c r="H608" s="73"/>
    </row>
    <row r="609" ht="12.75">
      <c r="H609" s="73"/>
    </row>
    <row r="610" ht="12.75">
      <c r="H610" s="73"/>
    </row>
    <row r="611" ht="12.75">
      <c r="H611" s="73"/>
    </row>
    <row r="612" ht="12.75">
      <c r="H612" s="73"/>
    </row>
    <row r="613" ht="12.75">
      <c r="H613" s="73"/>
    </row>
    <row r="614" ht="12.75">
      <c r="H614" s="73"/>
    </row>
    <row r="615" ht="12.75">
      <c r="H615" s="73"/>
    </row>
    <row r="616" ht="12.75">
      <c r="H616" s="73"/>
    </row>
    <row r="617" ht="12.75">
      <c r="H617" s="73"/>
    </row>
    <row r="618" ht="12.75">
      <c r="H618" s="73"/>
    </row>
    <row r="619" ht="12.75">
      <c r="H619" s="73"/>
    </row>
    <row r="620" ht="12.75">
      <c r="H620" s="73"/>
    </row>
    <row r="621" ht="12.75">
      <c r="H621" s="73"/>
    </row>
    <row r="622" ht="12.75">
      <c r="H622" s="73"/>
    </row>
    <row r="623" ht="12.75">
      <c r="H623" s="73"/>
    </row>
    <row r="624" ht="12.75">
      <c r="H624" s="73"/>
    </row>
    <row r="625" ht="12.75">
      <c r="H625" s="73"/>
    </row>
    <row r="626" ht="12.75">
      <c r="H626" s="73"/>
    </row>
    <row r="627" ht="12.75">
      <c r="H627" s="73"/>
    </row>
    <row r="628" ht="12.75">
      <c r="H628" s="73"/>
    </row>
    <row r="629" ht="12.75">
      <c r="H629" s="73"/>
    </row>
    <row r="630" ht="12.75">
      <c r="H630" s="73"/>
    </row>
    <row r="631" ht="12.75">
      <c r="H631" s="73"/>
    </row>
    <row r="632" ht="12.75">
      <c r="H632" s="73"/>
    </row>
    <row r="633" ht="12.75">
      <c r="H633" s="73"/>
    </row>
    <row r="634" ht="12.75">
      <c r="H634" s="73"/>
    </row>
    <row r="635" ht="12.75">
      <c r="H635" s="73"/>
    </row>
    <row r="636" ht="12.75">
      <c r="H636" s="73"/>
    </row>
    <row r="637" ht="12.75">
      <c r="H637" s="73"/>
    </row>
    <row r="638" ht="12.75">
      <c r="H638" s="73"/>
    </row>
    <row r="639" ht="12.75">
      <c r="H639" s="73"/>
    </row>
    <row r="640" ht="12.75">
      <c r="H640" s="73"/>
    </row>
    <row r="641" ht="12.75">
      <c r="H641" s="73"/>
    </row>
    <row r="642" ht="12.75">
      <c r="H642" s="73"/>
    </row>
    <row r="643" ht="12.75">
      <c r="H643" s="73"/>
    </row>
    <row r="644" ht="12.75">
      <c r="H644" s="73"/>
    </row>
    <row r="645" ht="12.75">
      <c r="H645" s="73"/>
    </row>
    <row r="646" ht="12.75">
      <c r="H646" s="73"/>
    </row>
    <row r="647" ht="12.75">
      <c r="H647" s="73"/>
    </row>
    <row r="648" ht="12.75">
      <c r="H648" s="73"/>
    </row>
    <row r="649" ht="12.75">
      <c r="H649" s="73"/>
    </row>
    <row r="650" ht="12.75">
      <c r="H650" s="73"/>
    </row>
    <row r="651" ht="12.75">
      <c r="H651" s="73"/>
    </row>
    <row r="652" ht="12.75">
      <c r="H652" s="73"/>
    </row>
    <row r="653" ht="12.75">
      <c r="H653" s="73"/>
    </row>
    <row r="654" ht="12.75">
      <c r="H654" s="73"/>
    </row>
    <row r="655" ht="12.75">
      <c r="H655" s="73"/>
    </row>
    <row r="656" ht="12.75">
      <c r="H656" s="73"/>
    </row>
    <row r="657" ht="12.75">
      <c r="H657" s="73"/>
    </row>
    <row r="658" ht="12.75">
      <c r="H658" s="73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54" r:id="rId5"/>
  <drawing r:id="rId4"/>
  <legacyDrawing r:id="rId3"/>
  <oleObjects>
    <oleObject progId="MSPhotoEd.3" shapeId="9962097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8"/>
  <sheetViews>
    <sheetView showGridLines="0" zoomScale="75" zoomScaleNormal="75" workbookViewId="0" topLeftCell="A27">
      <pane xSplit="4" topLeftCell="E1" activePane="topRight" state="frozen"/>
      <selection pane="topLeft" activeCell="C10" sqref="C10"/>
      <selection pane="topRight" activeCell="A1" sqref="A1"/>
    </sheetView>
  </sheetViews>
  <sheetFormatPr defaultColWidth="9.140625" defaultRowHeight="12.75" outlineLevelRow="2"/>
  <cols>
    <col min="1" max="1" width="3.7109375" style="1" customWidth="1"/>
    <col min="2" max="2" width="11.421875" style="1" customWidth="1"/>
    <col min="3" max="3" width="32.140625" style="1" customWidth="1"/>
    <col min="4" max="4" width="16.00390625" style="1" customWidth="1"/>
    <col min="5" max="5" width="14.57421875" style="1" bestFit="1" customWidth="1"/>
    <col min="6" max="6" width="12.140625" style="1" bestFit="1" customWidth="1"/>
    <col min="7" max="7" width="20.57421875" style="1" bestFit="1" customWidth="1"/>
    <col min="8" max="8" width="10.57421875" style="1" customWidth="1"/>
    <col min="9" max="9" width="18.28125" style="1" bestFit="1" customWidth="1"/>
    <col min="10" max="10" width="15.140625" style="1" bestFit="1" customWidth="1"/>
    <col min="11" max="11" width="10.28125" style="1" bestFit="1" customWidth="1"/>
    <col min="12" max="12" width="14.57421875" style="1" bestFit="1" customWidth="1"/>
    <col min="13" max="13" width="11.00390625" style="1" bestFit="1" customWidth="1"/>
    <col min="14" max="14" width="15.57421875" style="1" bestFit="1" customWidth="1"/>
    <col min="15" max="15" width="19.421875" style="1" bestFit="1" customWidth="1"/>
    <col min="16" max="16" width="11.140625" style="1" customWidth="1"/>
    <col min="17" max="17" width="2.57421875" style="1" customWidth="1"/>
    <col min="18" max="18" width="25.421875" style="1" hidden="1" customWidth="1"/>
    <col min="19" max="19" width="0" style="1" hidden="1" customWidth="1"/>
    <col min="20" max="16384" width="9.140625" style="1" customWidth="1"/>
  </cols>
  <sheetData>
    <row r="1" spans="1:16" ht="7.5" customHeight="1" thickBo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8"/>
    </row>
    <row r="3" spans="2:16" ht="15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9"/>
    </row>
    <row r="4" spans="2:16" ht="15">
      <c r="B4" s="84" t="s">
        <v>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0"/>
    </row>
    <row r="5" spans="2:16" ht="15">
      <c r="B5" s="84" t="s">
        <v>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90"/>
    </row>
    <row r="6" spans="2:16" ht="15">
      <c r="B6" s="86">
        <v>39113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91"/>
    </row>
    <row r="7" spans="2:16" ht="9" customHeight="1" thickBot="1">
      <c r="B7" s="5"/>
      <c r="C7" s="7"/>
      <c r="D7" s="7"/>
      <c r="E7" s="7"/>
      <c r="F7" s="8"/>
      <c r="G7" s="8"/>
      <c r="H7" s="9"/>
      <c r="I7" s="6"/>
      <c r="J7" s="10"/>
      <c r="K7" s="11"/>
      <c r="L7" s="6"/>
      <c r="M7" s="7"/>
      <c r="N7" s="7"/>
      <c r="O7" s="7"/>
      <c r="P7" s="92"/>
    </row>
    <row r="8" spans="2:16" s="4" customFormat="1" ht="33" customHeight="1">
      <c r="B8" s="131" t="s">
        <v>5</v>
      </c>
      <c r="C8" s="14" t="s">
        <v>6</v>
      </c>
      <c r="D8" s="14" t="s">
        <v>0</v>
      </c>
      <c r="E8" s="14" t="s">
        <v>92</v>
      </c>
      <c r="F8" s="15" t="s">
        <v>7</v>
      </c>
      <c r="G8" s="16" t="s">
        <v>8</v>
      </c>
      <c r="H8" s="17" t="s">
        <v>59</v>
      </c>
      <c r="I8" s="17" t="s">
        <v>60</v>
      </c>
      <c r="J8" s="18" t="s">
        <v>9</v>
      </c>
      <c r="K8" s="15" t="s">
        <v>10</v>
      </c>
      <c r="L8" s="16" t="s">
        <v>11</v>
      </c>
      <c r="M8" s="14" t="s">
        <v>12</v>
      </c>
      <c r="N8" s="14" t="s">
        <v>61</v>
      </c>
      <c r="O8" s="19" t="s">
        <v>31</v>
      </c>
      <c r="P8" s="19" t="s">
        <v>13</v>
      </c>
    </row>
    <row r="9" spans="2:16" s="4" customFormat="1" ht="15">
      <c r="B9" s="20"/>
      <c r="C9" s="22"/>
      <c r="D9" s="22"/>
      <c r="E9" s="22"/>
      <c r="F9" s="23" t="s">
        <v>14</v>
      </c>
      <c r="G9" s="24"/>
      <c r="H9" s="25"/>
      <c r="I9" s="24"/>
      <c r="J9" s="26"/>
      <c r="K9" s="23"/>
      <c r="L9" s="24"/>
      <c r="M9" s="27"/>
      <c r="N9" s="27"/>
      <c r="O9" s="13"/>
      <c r="P9" s="28"/>
    </row>
    <row r="10" spans="2:16" s="4" customFormat="1" ht="15">
      <c r="B10" s="29" t="s">
        <v>15</v>
      </c>
      <c r="C10" s="22"/>
      <c r="D10" s="22"/>
      <c r="E10" s="22"/>
      <c r="F10" s="27"/>
      <c r="G10" s="24"/>
      <c r="H10" s="31" t="s">
        <v>14</v>
      </c>
      <c r="I10" s="24"/>
      <c r="J10" s="26"/>
      <c r="K10" s="23"/>
      <c r="L10" s="24"/>
      <c r="M10" s="27"/>
      <c r="N10" s="27"/>
      <c r="O10" s="13"/>
      <c r="P10" s="32"/>
    </row>
    <row r="11" spans="2:16" s="4" customFormat="1" ht="15" outlineLevel="2">
      <c r="B11" s="33"/>
      <c r="C11" s="22"/>
      <c r="D11" s="22"/>
      <c r="E11" s="22"/>
      <c r="F11" s="34"/>
      <c r="G11" s="35"/>
      <c r="H11" s="36"/>
      <c r="I11" s="37"/>
      <c r="J11" s="38"/>
      <c r="K11" s="35"/>
      <c r="L11" s="37"/>
      <c r="M11" s="39"/>
      <c r="N11" s="40"/>
      <c r="O11" s="41"/>
      <c r="P11" s="42"/>
    </row>
    <row r="12" spans="2:19" s="4" customFormat="1" ht="15" customHeight="1" outlineLevel="2">
      <c r="B12" s="33">
        <v>49300</v>
      </c>
      <c r="C12" s="132" t="s">
        <v>105</v>
      </c>
      <c r="D12" s="96" t="s">
        <v>95</v>
      </c>
      <c r="E12" s="133" t="s">
        <v>73</v>
      </c>
      <c r="F12" s="34">
        <v>16.3703</v>
      </c>
      <c r="G12" s="108">
        <v>807055.79</v>
      </c>
      <c r="H12" s="79">
        <v>17.81</v>
      </c>
      <c r="I12" s="98">
        <v>878033</v>
      </c>
      <c r="J12" s="104">
        <v>70977.20999999985</v>
      </c>
      <c r="K12" s="35">
        <v>0.064</v>
      </c>
      <c r="L12" s="98">
        <v>3155.2</v>
      </c>
      <c r="M12" s="113">
        <v>0.03581250147909657</v>
      </c>
      <c r="N12" s="40">
        <v>2182.01</v>
      </c>
      <c r="O12" s="107">
        <v>38861.5981</v>
      </c>
      <c r="P12" s="42">
        <v>1.388</v>
      </c>
      <c r="R12" s="122" t="s">
        <v>73</v>
      </c>
      <c r="S12" s="4" t="s">
        <v>73</v>
      </c>
    </row>
    <row r="13" spans="2:19" s="4" customFormat="1" ht="15" customHeight="1" outlineLevel="2">
      <c r="B13" s="33">
        <v>10900</v>
      </c>
      <c r="C13" s="132" t="s">
        <v>112</v>
      </c>
      <c r="D13" s="96" t="s">
        <v>102</v>
      </c>
      <c r="E13" s="133" t="s">
        <v>117</v>
      </c>
      <c r="F13" s="34">
        <v>83.8472</v>
      </c>
      <c r="G13" s="108">
        <v>913934.48</v>
      </c>
      <c r="H13" s="79">
        <v>87.39</v>
      </c>
      <c r="I13" s="98">
        <v>952551</v>
      </c>
      <c r="J13" s="104">
        <v>38616.52</v>
      </c>
      <c r="K13" s="35">
        <v>3.44</v>
      </c>
      <c r="L13" s="98">
        <v>37496</v>
      </c>
      <c r="M13" s="113">
        <v>0.03885188153112118</v>
      </c>
      <c r="N13" s="40">
        <v>2095.881</v>
      </c>
      <c r="O13" s="107">
        <v>183159.04059</v>
      </c>
      <c r="P13" s="42">
        <v>0.803</v>
      </c>
      <c r="R13" s="122" t="s">
        <v>69</v>
      </c>
      <c r="S13" s="4" t="s">
        <v>117</v>
      </c>
    </row>
    <row r="14" spans="2:19" s="4" customFormat="1" ht="15" customHeight="1" outlineLevel="2">
      <c r="B14" s="33">
        <v>15900</v>
      </c>
      <c r="C14" s="132" t="s">
        <v>57</v>
      </c>
      <c r="D14" s="96" t="s">
        <v>58</v>
      </c>
      <c r="E14" s="133" t="s">
        <v>118</v>
      </c>
      <c r="F14" s="34">
        <v>34.609934591194964</v>
      </c>
      <c r="G14" s="108">
        <v>550297.96</v>
      </c>
      <c r="H14" s="79">
        <v>44.36</v>
      </c>
      <c r="I14" s="98">
        <v>705324</v>
      </c>
      <c r="J14" s="104">
        <v>155026.04</v>
      </c>
      <c r="K14" s="35">
        <v>0.731</v>
      </c>
      <c r="L14" s="98">
        <v>11622.9</v>
      </c>
      <c r="M14" s="113">
        <v>0.028768186153871566</v>
      </c>
      <c r="N14" s="40">
        <v>1195.131</v>
      </c>
      <c r="O14" s="107">
        <v>53016.01116</v>
      </c>
      <c r="P14" s="42">
        <v>1.77</v>
      </c>
      <c r="R14" s="122" t="s">
        <v>77</v>
      </c>
      <c r="S14" s="4" t="s">
        <v>118</v>
      </c>
    </row>
    <row r="15" spans="2:19" s="4" customFormat="1" ht="15" customHeight="1" outlineLevel="2">
      <c r="B15" s="33">
        <v>13500</v>
      </c>
      <c r="C15" s="132" t="s">
        <v>90</v>
      </c>
      <c r="D15" s="96" t="s">
        <v>49</v>
      </c>
      <c r="E15" s="133" t="s">
        <v>117</v>
      </c>
      <c r="F15" s="34">
        <v>44.411065925925925</v>
      </c>
      <c r="G15" s="108">
        <v>599549.39</v>
      </c>
      <c r="H15" s="79">
        <v>50.97</v>
      </c>
      <c r="I15" s="98">
        <v>688095</v>
      </c>
      <c r="J15" s="104">
        <v>88545.61</v>
      </c>
      <c r="K15" s="35">
        <v>1.18</v>
      </c>
      <c r="L15" s="98">
        <v>15930</v>
      </c>
      <c r="M15" s="113">
        <v>0.02806546360473804</v>
      </c>
      <c r="N15" s="40">
        <v>768.82</v>
      </c>
      <c r="O15" s="107">
        <v>39186.7554</v>
      </c>
      <c r="P15" s="42">
        <v>0.698</v>
      </c>
      <c r="R15" s="122" t="s">
        <v>69</v>
      </c>
      <c r="S15" s="4" t="s">
        <v>117</v>
      </c>
    </row>
    <row r="16" spans="2:19" s="4" customFormat="1" ht="15" customHeight="1" outlineLevel="2">
      <c r="B16" s="33">
        <v>31000</v>
      </c>
      <c r="C16" s="132" t="s">
        <v>106</v>
      </c>
      <c r="D16" s="96" t="s">
        <v>96</v>
      </c>
      <c r="E16" s="133" t="s">
        <v>71</v>
      </c>
      <c r="F16" s="34">
        <v>30.291</v>
      </c>
      <c r="G16" s="108">
        <v>939021</v>
      </c>
      <c r="H16" s="79">
        <v>29.83</v>
      </c>
      <c r="I16" s="98">
        <v>924730</v>
      </c>
      <c r="J16" s="104">
        <v>-14291</v>
      </c>
      <c r="K16" s="35">
        <v>1.16</v>
      </c>
      <c r="L16" s="98">
        <v>35960</v>
      </c>
      <c r="M16" s="113">
        <v>0.0377171410331559</v>
      </c>
      <c r="N16" s="40">
        <v>65.496</v>
      </c>
      <c r="O16" s="107">
        <v>1953.7456799999998</v>
      </c>
      <c r="P16" s="42">
        <v>0.844</v>
      </c>
      <c r="R16" s="122" t="s">
        <v>71</v>
      </c>
      <c r="S16" s="4" t="s">
        <v>71</v>
      </c>
    </row>
    <row r="17" spans="2:19" s="4" customFormat="1" ht="15" customHeight="1" outlineLevel="2">
      <c r="B17" s="33">
        <v>12200</v>
      </c>
      <c r="C17" s="132" t="s">
        <v>46</v>
      </c>
      <c r="D17" s="96" t="s">
        <v>30</v>
      </c>
      <c r="E17" s="133" t="s">
        <v>71</v>
      </c>
      <c r="F17" s="34">
        <v>67.05419590163935</v>
      </c>
      <c r="G17" s="108">
        <v>818061.19</v>
      </c>
      <c r="H17" s="79">
        <v>80.4</v>
      </c>
      <c r="I17" s="98">
        <v>980880</v>
      </c>
      <c r="J17" s="104">
        <v>162818.81</v>
      </c>
      <c r="K17" s="35">
        <v>0.107</v>
      </c>
      <c r="L17" s="98">
        <v>1305.4</v>
      </c>
      <c r="M17" s="113">
        <v>0.04000734192315807</v>
      </c>
      <c r="N17" s="40">
        <v>408.4</v>
      </c>
      <c r="O17" s="107">
        <v>32835.36</v>
      </c>
      <c r="P17" s="42">
        <v>0.804</v>
      </c>
      <c r="R17" s="122" t="s">
        <v>71</v>
      </c>
      <c r="S17" s="4" t="s">
        <v>71</v>
      </c>
    </row>
    <row r="18" spans="2:19" s="4" customFormat="1" ht="15" customHeight="1" outlineLevel="2">
      <c r="B18" s="33">
        <v>12000</v>
      </c>
      <c r="C18" s="134" t="s">
        <v>82</v>
      </c>
      <c r="D18" s="97" t="s">
        <v>85</v>
      </c>
      <c r="E18" s="133" t="s">
        <v>119</v>
      </c>
      <c r="F18" s="205">
        <v>39.8285</v>
      </c>
      <c r="G18" s="108">
        <v>477942</v>
      </c>
      <c r="H18" s="79">
        <v>51.56</v>
      </c>
      <c r="I18" s="98">
        <v>618720</v>
      </c>
      <c r="J18" s="206">
        <v>140778</v>
      </c>
      <c r="K18" s="35">
        <v>1.1</v>
      </c>
      <c r="L18" s="98">
        <v>13200</v>
      </c>
      <c r="M18" s="113">
        <v>0.025235852086591997</v>
      </c>
      <c r="N18" s="40">
        <v>622.436</v>
      </c>
      <c r="O18" s="107">
        <v>32092.800160000003</v>
      </c>
      <c r="P18" s="42">
        <v>1.243</v>
      </c>
      <c r="R18" s="122" t="s">
        <v>78</v>
      </c>
      <c r="S18" s="4" t="s">
        <v>119</v>
      </c>
    </row>
    <row r="19" spans="2:19" s="4" customFormat="1" ht="15" customHeight="1" outlineLevel="2">
      <c r="B19" s="33">
        <v>9100</v>
      </c>
      <c r="C19" s="132" t="s">
        <v>16</v>
      </c>
      <c r="D19" s="96" t="s">
        <v>17</v>
      </c>
      <c r="E19" s="133" t="s">
        <v>71</v>
      </c>
      <c r="F19" s="34">
        <v>41.478257142857146</v>
      </c>
      <c r="G19" s="108">
        <v>377452.14</v>
      </c>
      <c r="H19" s="79">
        <v>55.13</v>
      </c>
      <c r="I19" s="98">
        <v>501683</v>
      </c>
      <c r="J19" s="104">
        <v>124230.86</v>
      </c>
      <c r="K19" s="35">
        <v>2.16</v>
      </c>
      <c r="L19" s="98">
        <v>19656</v>
      </c>
      <c r="M19" s="113">
        <v>0.020462241373089173</v>
      </c>
      <c r="N19" s="40">
        <v>4912</v>
      </c>
      <c r="O19" s="107">
        <v>270798.56</v>
      </c>
      <c r="P19" s="42">
        <v>0.856</v>
      </c>
      <c r="R19" s="122" t="s">
        <v>71</v>
      </c>
      <c r="S19" s="4" t="s">
        <v>71</v>
      </c>
    </row>
    <row r="20" spans="2:19" s="4" customFormat="1" ht="15" customHeight="1" outlineLevel="2">
      <c r="B20" s="33">
        <v>14000</v>
      </c>
      <c r="C20" s="132" t="s">
        <v>111</v>
      </c>
      <c r="D20" s="96" t="s">
        <v>101</v>
      </c>
      <c r="E20" s="133" t="s">
        <v>119</v>
      </c>
      <c r="F20" s="34">
        <v>42.784299999999995</v>
      </c>
      <c r="G20" s="108">
        <v>598980.2</v>
      </c>
      <c r="H20" s="79">
        <v>45.86</v>
      </c>
      <c r="I20" s="98">
        <v>642040</v>
      </c>
      <c r="J20" s="104">
        <v>43059.8</v>
      </c>
      <c r="K20" s="35">
        <v>0</v>
      </c>
      <c r="L20" s="98">
        <v>0</v>
      </c>
      <c r="M20" s="113">
        <v>0.026187009428619613</v>
      </c>
      <c r="N20" s="40">
        <v>367.477</v>
      </c>
      <c r="O20" s="107">
        <v>16852.495219999997</v>
      </c>
      <c r="P20" s="42">
        <v>1.393</v>
      </c>
      <c r="R20" s="122" t="s">
        <v>78</v>
      </c>
      <c r="S20" s="4" t="s">
        <v>119</v>
      </c>
    </row>
    <row r="21" spans="2:19" s="4" customFormat="1" ht="15" customHeight="1" outlineLevel="2">
      <c r="B21" s="33">
        <v>7000</v>
      </c>
      <c r="C21" s="132" t="s">
        <v>108</v>
      </c>
      <c r="D21" s="96" t="s">
        <v>98</v>
      </c>
      <c r="E21" s="133" t="s">
        <v>74</v>
      </c>
      <c r="F21" s="34">
        <v>52.5255</v>
      </c>
      <c r="G21" s="108">
        <v>367678.5</v>
      </c>
      <c r="H21" s="79">
        <v>53.52</v>
      </c>
      <c r="I21" s="98">
        <v>374640</v>
      </c>
      <c r="J21" s="104">
        <v>6961.5</v>
      </c>
      <c r="K21" s="35">
        <v>0.3</v>
      </c>
      <c r="L21" s="98">
        <v>2100</v>
      </c>
      <c r="M21" s="113">
        <v>0.01528051400588445</v>
      </c>
      <c r="N21" s="40">
        <v>12.406</v>
      </c>
      <c r="O21" s="107">
        <v>663.9691200000001</v>
      </c>
      <c r="P21" s="42">
        <v>0.868</v>
      </c>
      <c r="R21" s="122" t="s">
        <v>74</v>
      </c>
      <c r="S21" s="4" t="s">
        <v>74</v>
      </c>
    </row>
    <row r="22" spans="2:19" s="4" customFormat="1" ht="15" customHeight="1" outlineLevel="2">
      <c r="B22" s="33">
        <v>7400</v>
      </c>
      <c r="C22" s="132" t="s">
        <v>47</v>
      </c>
      <c r="D22" s="96" t="s">
        <v>18</v>
      </c>
      <c r="E22" s="133" t="s">
        <v>70</v>
      </c>
      <c r="F22" s="34">
        <v>47.38666486486487</v>
      </c>
      <c r="G22" s="108">
        <v>350661.32</v>
      </c>
      <c r="H22" s="79">
        <v>74.1</v>
      </c>
      <c r="I22" s="98">
        <v>548340</v>
      </c>
      <c r="J22" s="104">
        <v>197678.68</v>
      </c>
      <c r="K22" s="35">
        <v>1.28</v>
      </c>
      <c r="L22" s="98">
        <v>9472</v>
      </c>
      <c r="M22" s="113">
        <v>0.022365249439426325</v>
      </c>
      <c r="N22" s="40">
        <v>5832.488</v>
      </c>
      <c r="O22" s="107">
        <v>432187.36079999997</v>
      </c>
      <c r="P22" s="42">
        <v>1.14</v>
      </c>
      <c r="R22" s="122" t="s">
        <v>70</v>
      </c>
      <c r="S22" s="4" t="s">
        <v>70</v>
      </c>
    </row>
    <row r="23" spans="2:19" s="4" customFormat="1" ht="15" customHeight="1" outlineLevel="2">
      <c r="B23" s="33">
        <v>7000</v>
      </c>
      <c r="C23" s="132" t="s">
        <v>114</v>
      </c>
      <c r="D23" s="96" t="s">
        <v>104</v>
      </c>
      <c r="E23" s="133" t="s">
        <v>72</v>
      </c>
      <c r="F23" s="34">
        <v>82.5374</v>
      </c>
      <c r="G23" s="108">
        <v>577761.8</v>
      </c>
      <c r="H23" s="79">
        <v>87.37</v>
      </c>
      <c r="I23" s="98">
        <v>611590</v>
      </c>
      <c r="J23" s="104">
        <v>33828.2</v>
      </c>
      <c r="K23" s="35">
        <v>0</v>
      </c>
      <c r="L23" s="98">
        <v>0</v>
      </c>
      <c r="M23" s="113">
        <v>0.02494503940011443</v>
      </c>
      <c r="N23" s="40">
        <v>1054.001</v>
      </c>
      <c r="O23" s="107">
        <v>92088.06737</v>
      </c>
      <c r="P23" s="42">
        <v>0.577</v>
      </c>
      <c r="R23" s="122" t="s">
        <v>72</v>
      </c>
      <c r="S23" s="4" t="s">
        <v>72</v>
      </c>
    </row>
    <row r="24" spans="2:19" s="4" customFormat="1" ht="15" customHeight="1" outlineLevel="2">
      <c r="B24" s="33">
        <v>8900</v>
      </c>
      <c r="C24" s="132" t="s">
        <v>19</v>
      </c>
      <c r="D24" s="96" t="s">
        <v>20</v>
      </c>
      <c r="E24" s="133" t="s">
        <v>73</v>
      </c>
      <c r="F24" s="34">
        <v>33.49816179775281</v>
      </c>
      <c r="G24" s="108">
        <v>298133.64</v>
      </c>
      <c r="H24" s="79">
        <v>36.05</v>
      </c>
      <c r="I24" s="98">
        <v>320845</v>
      </c>
      <c r="J24" s="104">
        <v>22711.36</v>
      </c>
      <c r="K24" s="35">
        <v>1.12</v>
      </c>
      <c r="L24" s="98">
        <v>9968</v>
      </c>
      <c r="M24" s="113">
        <v>0.013086366955525293</v>
      </c>
      <c r="N24" s="40">
        <v>10423.425</v>
      </c>
      <c r="O24" s="107">
        <v>375764.47124999994</v>
      </c>
      <c r="P24" s="42">
        <v>0.849</v>
      </c>
      <c r="R24" s="122" t="s">
        <v>73</v>
      </c>
      <c r="S24" s="4" t="s">
        <v>73</v>
      </c>
    </row>
    <row r="25" spans="2:19" s="4" customFormat="1" ht="15" outlineLevel="2">
      <c r="B25" s="33">
        <v>15300</v>
      </c>
      <c r="C25" s="132" t="s">
        <v>110</v>
      </c>
      <c r="D25" s="96" t="s">
        <v>100</v>
      </c>
      <c r="E25" s="133" t="s">
        <v>70</v>
      </c>
      <c r="F25" s="34">
        <v>33.8624</v>
      </c>
      <c r="G25" s="108">
        <v>518094.72</v>
      </c>
      <c r="H25" s="79">
        <v>29.54</v>
      </c>
      <c r="I25" s="98">
        <v>451962</v>
      </c>
      <c r="J25" s="104">
        <v>-66132.72</v>
      </c>
      <c r="K25" s="35">
        <v>0.3</v>
      </c>
      <c r="L25" s="98">
        <v>4590</v>
      </c>
      <c r="M25" s="113">
        <v>0.01843426134723347</v>
      </c>
      <c r="N25" s="40">
        <v>1005.509</v>
      </c>
      <c r="O25" s="107">
        <v>29702.73586</v>
      </c>
      <c r="P25" s="42">
        <v>1.307</v>
      </c>
      <c r="R25" s="122" t="s">
        <v>70</v>
      </c>
      <c r="S25" s="4" t="s">
        <v>70</v>
      </c>
    </row>
    <row r="26" spans="2:19" s="4" customFormat="1" ht="15" outlineLevel="2">
      <c r="B26" s="33">
        <v>20400</v>
      </c>
      <c r="C26" s="132" t="s">
        <v>32</v>
      </c>
      <c r="D26" s="96" t="s">
        <v>33</v>
      </c>
      <c r="E26" s="133" t="s">
        <v>120</v>
      </c>
      <c r="F26" s="34">
        <v>24.811679411764707</v>
      </c>
      <c r="G26" s="108">
        <v>506158.26</v>
      </c>
      <c r="H26" s="79">
        <v>43.28</v>
      </c>
      <c r="I26" s="98">
        <v>882912</v>
      </c>
      <c r="J26" s="104">
        <v>376753.74</v>
      </c>
      <c r="K26" s="35">
        <v>0.32</v>
      </c>
      <c r="L26" s="98">
        <v>6528</v>
      </c>
      <c r="M26" s="113">
        <v>0.03601150219400878</v>
      </c>
      <c r="N26" s="40">
        <v>2720.808</v>
      </c>
      <c r="O26" s="107">
        <v>117756.57024</v>
      </c>
      <c r="P26" s="42">
        <v>1.189</v>
      </c>
      <c r="R26" s="122" t="s">
        <v>79</v>
      </c>
      <c r="S26" s="4" t="s">
        <v>120</v>
      </c>
    </row>
    <row r="27" spans="2:19" s="4" customFormat="1" ht="15" outlineLevel="2">
      <c r="B27" s="33">
        <v>2900</v>
      </c>
      <c r="C27" s="132" t="s">
        <v>109</v>
      </c>
      <c r="D27" s="96" t="s">
        <v>99</v>
      </c>
      <c r="E27" s="133" t="s">
        <v>75</v>
      </c>
      <c r="F27" s="34">
        <v>32.6703</v>
      </c>
      <c r="G27" s="108">
        <v>94743.87</v>
      </c>
      <c r="H27" s="79">
        <v>35.98</v>
      </c>
      <c r="I27" s="98">
        <v>104342</v>
      </c>
      <c r="J27" s="104">
        <v>9598.12999999999</v>
      </c>
      <c r="K27" s="35">
        <v>1.245</v>
      </c>
      <c r="L27" s="98">
        <v>3610.5</v>
      </c>
      <c r="M27" s="113">
        <v>0.004255817297677757</v>
      </c>
      <c r="N27" s="40">
        <v>76.384</v>
      </c>
      <c r="O27" s="107">
        <v>2748.29632</v>
      </c>
      <c r="P27" s="42">
        <v>1.018</v>
      </c>
      <c r="R27" s="122" t="s">
        <v>75</v>
      </c>
      <c r="S27" s="4" t="s">
        <v>75</v>
      </c>
    </row>
    <row r="28" spans="2:19" s="4" customFormat="1" ht="15" outlineLevel="2">
      <c r="B28" s="33">
        <v>375</v>
      </c>
      <c r="C28" s="132" t="s">
        <v>115</v>
      </c>
      <c r="D28" s="96" t="s">
        <v>116</v>
      </c>
      <c r="E28" s="133" t="s">
        <v>119</v>
      </c>
      <c r="F28" s="34">
        <v>25.176906666666667</v>
      </c>
      <c r="G28" s="108">
        <v>9441.34</v>
      </c>
      <c r="H28" s="79">
        <v>32.42</v>
      </c>
      <c r="I28" s="98">
        <v>12157.5</v>
      </c>
      <c r="J28" s="104">
        <v>2716.16</v>
      </c>
      <c r="K28" s="35">
        <v>0</v>
      </c>
      <c r="L28" s="98">
        <v>0</v>
      </c>
      <c r="M28" s="113">
        <v>0.0004958702995583498</v>
      </c>
      <c r="N28" s="40">
        <v>146</v>
      </c>
      <c r="O28" s="107">
        <v>4733.32</v>
      </c>
      <c r="P28" s="207">
        <v>1</v>
      </c>
      <c r="R28" s="122" t="s">
        <v>78</v>
      </c>
      <c r="S28" s="4" t="s">
        <v>119</v>
      </c>
    </row>
    <row r="29" spans="2:19" s="4" customFormat="1" ht="15" outlineLevel="2">
      <c r="B29" s="33">
        <v>23900</v>
      </c>
      <c r="C29" s="132" t="s">
        <v>91</v>
      </c>
      <c r="D29" s="96" t="s">
        <v>50</v>
      </c>
      <c r="E29" s="133" t="s">
        <v>120</v>
      </c>
      <c r="F29" s="34">
        <v>34.438203765690375</v>
      </c>
      <c r="G29" s="108">
        <v>823073.07</v>
      </c>
      <c r="H29" s="79">
        <v>58</v>
      </c>
      <c r="I29" s="98">
        <v>1386200</v>
      </c>
      <c r="J29" s="104">
        <v>563126.93</v>
      </c>
      <c r="K29" s="35">
        <v>0.198</v>
      </c>
      <c r="L29" s="98">
        <v>4732.2</v>
      </c>
      <c r="M29" s="113">
        <v>0.0565392070119502</v>
      </c>
      <c r="N29" s="40">
        <v>557.848</v>
      </c>
      <c r="O29" s="107">
        <v>32355.183999999997</v>
      </c>
      <c r="P29" s="42">
        <v>1.457</v>
      </c>
      <c r="R29" s="122" t="s">
        <v>79</v>
      </c>
      <c r="S29" s="4" t="s">
        <v>120</v>
      </c>
    </row>
    <row r="30" spans="2:19" s="4" customFormat="1" ht="15" outlineLevel="2">
      <c r="B30" s="33">
        <v>17400</v>
      </c>
      <c r="C30" s="134" t="s">
        <v>48</v>
      </c>
      <c r="D30" s="97" t="s">
        <v>34</v>
      </c>
      <c r="E30" s="133" t="s">
        <v>72</v>
      </c>
      <c r="F30" s="34">
        <v>60.2191908045977</v>
      </c>
      <c r="G30" s="108">
        <v>1047813.92</v>
      </c>
      <c r="H30" s="79">
        <v>66.8</v>
      </c>
      <c r="I30" s="98">
        <v>1162320</v>
      </c>
      <c r="J30" s="104">
        <v>114506.08</v>
      </c>
      <c r="K30" s="35">
        <v>1.5</v>
      </c>
      <c r="L30" s="98">
        <v>26100</v>
      </c>
      <c r="M30" s="113">
        <v>0.04740777023094067</v>
      </c>
      <c r="N30" s="40">
        <v>2899.355</v>
      </c>
      <c r="O30" s="107">
        <v>193676.914</v>
      </c>
      <c r="P30" s="42">
        <v>0.519</v>
      </c>
      <c r="R30" s="122" t="s">
        <v>72</v>
      </c>
      <c r="S30" s="4" t="s">
        <v>72</v>
      </c>
    </row>
    <row r="31" spans="2:19" s="4" customFormat="1" ht="15" outlineLevel="2">
      <c r="B31" s="33">
        <v>10500</v>
      </c>
      <c r="C31" s="134" t="s">
        <v>93</v>
      </c>
      <c r="D31" s="97" t="s">
        <v>29</v>
      </c>
      <c r="E31" s="133" t="s">
        <v>73</v>
      </c>
      <c r="F31" s="34">
        <v>44.296197142857146</v>
      </c>
      <c r="G31" s="208">
        <v>465110.07</v>
      </c>
      <c r="H31" s="79">
        <v>82.34</v>
      </c>
      <c r="I31" s="98">
        <v>864570</v>
      </c>
      <c r="J31" s="206">
        <v>399459.93</v>
      </c>
      <c r="K31" s="35">
        <v>0.75</v>
      </c>
      <c r="L31" s="98">
        <v>7875</v>
      </c>
      <c r="M31" s="113">
        <v>0.03526338349900576</v>
      </c>
      <c r="N31" s="40">
        <v>124.935</v>
      </c>
      <c r="O31" s="107">
        <v>10287.1479</v>
      </c>
      <c r="P31" s="42">
        <v>0.802</v>
      </c>
      <c r="R31" s="122" t="s">
        <v>73</v>
      </c>
      <c r="S31" s="4" t="s">
        <v>73</v>
      </c>
    </row>
    <row r="32" spans="2:19" s="4" customFormat="1" ht="15" outlineLevel="2">
      <c r="B32" s="33">
        <v>9000</v>
      </c>
      <c r="C32" s="132" t="s">
        <v>51</v>
      </c>
      <c r="D32" s="96" t="s">
        <v>52</v>
      </c>
      <c r="E32" s="133" t="s">
        <v>71</v>
      </c>
      <c r="F32" s="34">
        <v>48.84659444444444</v>
      </c>
      <c r="G32" s="108">
        <v>439619.35</v>
      </c>
      <c r="H32" s="79">
        <v>111.55</v>
      </c>
      <c r="I32" s="98">
        <v>1003950</v>
      </c>
      <c r="J32" s="104">
        <v>564330.65</v>
      </c>
      <c r="K32" s="35">
        <v>0.36</v>
      </c>
      <c r="L32" s="98">
        <v>3240</v>
      </c>
      <c r="M32" s="113">
        <v>0.04094830246692209</v>
      </c>
      <c r="N32" s="40">
        <v>79.632</v>
      </c>
      <c r="O32" s="107">
        <v>8882.9496</v>
      </c>
      <c r="P32" s="207">
        <v>1</v>
      </c>
      <c r="R32" s="209" t="s">
        <v>71</v>
      </c>
      <c r="S32" s="4" t="s">
        <v>71</v>
      </c>
    </row>
    <row r="33" spans="2:19" s="4" customFormat="1" ht="15" outlineLevel="2">
      <c r="B33" s="33">
        <v>13100</v>
      </c>
      <c r="C33" s="132" t="s">
        <v>44</v>
      </c>
      <c r="D33" s="96" t="s">
        <v>45</v>
      </c>
      <c r="E33" s="133" t="s">
        <v>71</v>
      </c>
      <c r="F33" s="34">
        <v>62.004166412213735</v>
      </c>
      <c r="G33" s="108">
        <v>812254.58</v>
      </c>
      <c r="H33" s="79">
        <v>93.56</v>
      </c>
      <c r="I33" s="98">
        <v>1225636</v>
      </c>
      <c r="J33" s="104">
        <v>413381.42</v>
      </c>
      <c r="K33" s="35">
        <v>1.4</v>
      </c>
      <c r="L33" s="98">
        <v>18340</v>
      </c>
      <c r="M33" s="113">
        <v>0.04999025214637036</v>
      </c>
      <c r="N33" s="40">
        <v>881.307</v>
      </c>
      <c r="O33" s="107">
        <v>82455.08292</v>
      </c>
      <c r="P33" s="42">
        <v>1.206</v>
      </c>
      <c r="R33" s="122" t="s">
        <v>71</v>
      </c>
      <c r="S33" s="4" t="s">
        <v>71</v>
      </c>
    </row>
    <row r="34" spans="2:19" s="4" customFormat="1" ht="15" outlineLevel="2">
      <c r="B34" s="33">
        <v>56600</v>
      </c>
      <c r="C34" s="132" t="s">
        <v>21</v>
      </c>
      <c r="D34" s="96" t="s">
        <v>22</v>
      </c>
      <c r="E34" s="133" t="s">
        <v>120</v>
      </c>
      <c r="F34" s="34">
        <v>27.702274911660776</v>
      </c>
      <c r="G34" s="108">
        <v>1567948.76</v>
      </c>
      <c r="H34" s="79">
        <v>30.86</v>
      </c>
      <c r="I34" s="98">
        <v>1746676</v>
      </c>
      <c r="J34" s="104">
        <v>178727.24</v>
      </c>
      <c r="K34" s="35">
        <v>0.4</v>
      </c>
      <c r="L34" s="98">
        <v>22640</v>
      </c>
      <c r="M34" s="113">
        <v>0.07124201121541272</v>
      </c>
      <c r="N34" s="40">
        <v>9792.314</v>
      </c>
      <c r="O34" s="107">
        <v>302190.81004</v>
      </c>
      <c r="P34" s="42">
        <v>0.985</v>
      </c>
      <c r="R34" s="122" t="s">
        <v>79</v>
      </c>
      <c r="S34" s="4" t="s">
        <v>120</v>
      </c>
    </row>
    <row r="35" spans="2:19" s="4" customFormat="1" ht="15" outlineLevel="2">
      <c r="B35" s="33">
        <v>9300</v>
      </c>
      <c r="C35" s="132" t="s">
        <v>53</v>
      </c>
      <c r="D35" s="96" t="s">
        <v>54</v>
      </c>
      <c r="E35" s="133" t="s">
        <v>118</v>
      </c>
      <c r="F35" s="34">
        <v>21.04</v>
      </c>
      <c r="G35" s="108">
        <v>195672</v>
      </c>
      <c r="H35" s="79">
        <v>17.83</v>
      </c>
      <c r="I35" s="98">
        <v>165819</v>
      </c>
      <c r="J35" s="104">
        <v>-29853</v>
      </c>
      <c r="K35" s="35">
        <v>0.1</v>
      </c>
      <c r="L35" s="98">
        <v>930</v>
      </c>
      <c r="M35" s="113">
        <v>0.006763291565080485</v>
      </c>
      <c r="N35" s="40">
        <v>2777.478</v>
      </c>
      <c r="O35" s="107">
        <v>49522.43274</v>
      </c>
      <c r="P35" s="42">
        <v>0.924</v>
      </c>
      <c r="R35" s="122" t="s">
        <v>77</v>
      </c>
      <c r="S35" s="4" t="s">
        <v>118</v>
      </c>
    </row>
    <row r="36" spans="2:19" s="4" customFormat="1" ht="15" outlineLevel="2">
      <c r="B36" s="33">
        <v>14800</v>
      </c>
      <c r="C36" s="132" t="s">
        <v>55</v>
      </c>
      <c r="D36" s="96" t="s">
        <v>56</v>
      </c>
      <c r="E36" s="133" t="s">
        <v>72</v>
      </c>
      <c r="F36" s="34">
        <v>43.7784</v>
      </c>
      <c r="G36" s="108">
        <v>647920.32</v>
      </c>
      <c r="H36" s="79">
        <v>61.94</v>
      </c>
      <c r="I36" s="98">
        <v>916712</v>
      </c>
      <c r="J36" s="104">
        <v>268791.68</v>
      </c>
      <c r="K36" s="35">
        <v>0.22</v>
      </c>
      <c r="L36" s="98">
        <v>3256</v>
      </c>
      <c r="M36" s="113">
        <v>0.037390109319246065</v>
      </c>
      <c r="N36" s="40">
        <v>407.167</v>
      </c>
      <c r="O36" s="107">
        <v>25219.923979999996</v>
      </c>
      <c r="P36" s="42">
        <v>1.076</v>
      </c>
      <c r="R36" s="122" t="s">
        <v>72</v>
      </c>
      <c r="S36" s="4" t="s">
        <v>72</v>
      </c>
    </row>
    <row r="37" spans="2:19" s="4" customFormat="1" ht="15" outlineLevel="2">
      <c r="B37" s="33">
        <v>3900</v>
      </c>
      <c r="C37" s="134" t="s">
        <v>42</v>
      </c>
      <c r="D37" s="97" t="s">
        <v>43</v>
      </c>
      <c r="E37" s="133" t="s">
        <v>75</v>
      </c>
      <c r="F37" s="205">
        <v>30.085502564102566</v>
      </c>
      <c r="G37" s="108">
        <v>117333.46</v>
      </c>
      <c r="H37" s="79">
        <v>49.3</v>
      </c>
      <c r="I37" s="98">
        <v>192270</v>
      </c>
      <c r="J37" s="206">
        <v>74936.54</v>
      </c>
      <c r="K37" s="35">
        <v>0.959</v>
      </c>
      <c r="L37" s="98">
        <v>3740.1</v>
      </c>
      <c r="M37" s="113">
        <v>0.007842153608561293</v>
      </c>
      <c r="N37" s="40">
        <v>1272.668</v>
      </c>
      <c r="O37" s="107">
        <v>62742.53239999999</v>
      </c>
      <c r="P37" s="42">
        <v>1.111</v>
      </c>
      <c r="R37" s="122" t="s">
        <v>75</v>
      </c>
      <c r="S37" s="4" t="s">
        <v>75</v>
      </c>
    </row>
    <row r="38" spans="2:19" s="4" customFormat="1" ht="15" outlineLevel="2">
      <c r="B38" s="33">
        <v>25000</v>
      </c>
      <c r="C38" s="132" t="s">
        <v>107</v>
      </c>
      <c r="D38" s="96" t="s">
        <v>97</v>
      </c>
      <c r="E38" s="133" t="s">
        <v>72</v>
      </c>
      <c r="F38" s="34">
        <v>32.1087</v>
      </c>
      <c r="G38" s="108">
        <v>802717.5</v>
      </c>
      <c r="H38" s="79">
        <v>35.1</v>
      </c>
      <c r="I38" s="98">
        <v>877500</v>
      </c>
      <c r="J38" s="104">
        <v>74782.5</v>
      </c>
      <c r="K38" s="35">
        <v>0.263</v>
      </c>
      <c r="L38" s="98">
        <v>6575</v>
      </c>
      <c r="M38" s="113">
        <v>0.0357907619051986</v>
      </c>
      <c r="N38" s="40">
        <v>788.518</v>
      </c>
      <c r="O38" s="107">
        <v>27676.9818</v>
      </c>
      <c r="P38" s="42">
        <v>0.875</v>
      </c>
      <c r="R38" s="122" t="s">
        <v>72</v>
      </c>
      <c r="S38" s="4" t="s">
        <v>72</v>
      </c>
    </row>
    <row r="39" spans="2:19" s="4" customFormat="1" ht="15" outlineLevel="2">
      <c r="B39" s="33">
        <v>7100</v>
      </c>
      <c r="C39" s="132" t="s">
        <v>113</v>
      </c>
      <c r="D39" s="96" t="s">
        <v>103</v>
      </c>
      <c r="E39" s="133" t="s">
        <v>73</v>
      </c>
      <c r="F39" s="34">
        <v>90.10610000000001</v>
      </c>
      <c r="G39" s="108">
        <v>639753.31</v>
      </c>
      <c r="H39" s="79">
        <v>101</v>
      </c>
      <c r="I39" s="98">
        <v>717100</v>
      </c>
      <c r="J39" s="104">
        <v>77346.68999999994</v>
      </c>
      <c r="K39" s="35">
        <v>1.4</v>
      </c>
      <c r="L39" s="98">
        <v>9940</v>
      </c>
      <c r="M39" s="113">
        <v>0.029248496139279677</v>
      </c>
      <c r="N39" s="40">
        <v>269.72</v>
      </c>
      <c r="O39" s="107">
        <v>27241.72</v>
      </c>
      <c r="P39" s="42">
        <v>1.105</v>
      </c>
      <c r="R39" s="122" t="s">
        <v>73</v>
      </c>
      <c r="S39" s="4" t="s">
        <v>73</v>
      </c>
    </row>
    <row r="40" spans="2:19" s="4" customFormat="1" ht="15" outlineLevel="2">
      <c r="B40" s="33">
        <v>12400</v>
      </c>
      <c r="C40" s="134" t="s">
        <v>86</v>
      </c>
      <c r="D40" s="97" t="s">
        <v>87</v>
      </c>
      <c r="E40" s="133" t="s">
        <v>71</v>
      </c>
      <c r="F40" s="205">
        <v>32.4217</v>
      </c>
      <c r="G40" s="108">
        <v>402029.08</v>
      </c>
      <c r="H40" s="79">
        <v>35.6</v>
      </c>
      <c r="I40" s="98">
        <v>441440</v>
      </c>
      <c r="J40" s="206">
        <v>39410.92</v>
      </c>
      <c r="K40" s="35">
        <v>1.6</v>
      </c>
      <c r="L40" s="98">
        <v>19840</v>
      </c>
      <c r="M40" s="113">
        <v>0.01800509850191552</v>
      </c>
      <c r="N40" s="40">
        <v>1757.86</v>
      </c>
      <c r="O40" s="107">
        <v>62579.816</v>
      </c>
      <c r="P40" s="42">
        <v>0.81</v>
      </c>
      <c r="R40" s="122" t="s">
        <v>71</v>
      </c>
      <c r="S40" s="4" t="s">
        <v>71</v>
      </c>
    </row>
    <row r="41" spans="2:19" s="4" customFormat="1" ht="15" outlineLevel="2">
      <c r="B41" s="33">
        <v>16500</v>
      </c>
      <c r="C41" s="134" t="s">
        <v>83</v>
      </c>
      <c r="D41" s="97" t="s">
        <v>84</v>
      </c>
      <c r="E41" s="133" t="s">
        <v>70</v>
      </c>
      <c r="F41" s="205">
        <v>62.867200000000004</v>
      </c>
      <c r="G41" s="108">
        <v>1037308.8</v>
      </c>
      <c r="H41" s="79">
        <v>54.28</v>
      </c>
      <c r="I41" s="98">
        <v>895620</v>
      </c>
      <c r="J41" s="206">
        <v>-141688.8</v>
      </c>
      <c r="K41" s="35">
        <v>0.48</v>
      </c>
      <c r="L41" s="98">
        <v>7920</v>
      </c>
      <c r="M41" s="113">
        <v>0.03652982584334356</v>
      </c>
      <c r="N41" s="40">
        <v>604.618</v>
      </c>
      <c r="O41" s="107">
        <v>32818.66504000001</v>
      </c>
      <c r="P41" s="42">
        <v>1.577</v>
      </c>
      <c r="R41" s="122" t="s">
        <v>70</v>
      </c>
      <c r="S41" s="4" t="s">
        <v>70</v>
      </c>
    </row>
    <row r="42" spans="2:19" s="4" customFormat="1" ht="15" outlineLevel="2">
      <c r="B42" s="33">
        <v>7500</v>
      </c>
      <c r="C42" s="134" t="s">
        <v>23</v>
      </c>
      <c r="D42" s="97" t="s">
        <v>24</v>
      </c>
      <c r="E42" s="133" t="s">
        <v>118</v>
      </c>
      <c r="F42" s="205">
        <v>33.079830666666666</v>
      </c>
      <c r="G42" s="108">
        <v>248098.73</v>
      </c>
      <c r="H42" s="79">
        <v>38.52</v>
      </c>
      <c r="I42" s="98">
        <v>288900</v>
      </c>
      <c r="J42" s="206">
        <v>40801.27</v>
      </c>
      <c r="K42" s="35">
        <v>1.62</v>
      </c>
      <c r="L42" s="98">
        <v>12150</v>
      </c>
      <c r="M42" s="113">
        <v>0.011783420073403847</v>
      </c>
      <c r="N42" s="40">
        <v>2919.515</v>
      </c>
      <c r="O42" s="107">
        <v>112459.7178</v>
      </c>
      <c r="P42" s="42">
        <v>1.013</v>
      </c>
      <c r="R42" s="122" t="s">
        <v>77</v>
      </c>
      <c r="S42" s="4" t="s">
        <v>118</v>
      </c>
    </row>
    <row r="43" spans="2:19" s="4" customFormat="1" ht="15" outlineLevel="2">
      <c r="B43" s="33">
        <v>15850</v>
      </c>
      <c r="C43" s="134" t="s">
        <v>37</v>
      </c>
      <c r="D43" s="97" t="s">
        <v>38</v>
      </c>
      <c r="E43" s="133" t="s">
        <v>119</v>
      </c>
      <c r="F43" s="205">
        <v>41.48155394321767</v>
      </c>
      <c r="G43" s="108">
        <v>657482.63</v>
      </c>
      <c r="H43" s="79">
        <v>40.73</v>
      </c>
      <c r="I43" s="98">
        <v>645570.5</v>
      </c>
      <c r="J43" s="206">
        <v>-11912.13</v>
      </c>
      <c r="K43" s="35">
        <v>0</v>
      </c>
      <c r="L43" s="98">
        <v>0</v>
      </c>
      <c r="M43" s="113">
        <v>0.02633100861369802</v>
      </c>
      <c r="N43" s="40">
        <v>60.228</v>
      </c>
      <c r="O43" s="107">
        <v>28706.71</v>
      </c>
      <c r="P43" s="207">
        <v>1.07</v>
      </c>
      <c r="R43" s="122" t="s">
        <v>78</v>
      </c>
      <c r="S43" s="4" t="s">
        <v>119</v>
      </c>
    </row>
    <row r="44" spans="2:19" s="4" customFormat="1" ht="15" outlineLevel="2">
      <c r="B44" s="33">
        <v>9300</v>
      </c>
      <c r="C44" s="134" t="s">
        <v>88</v>
      </c>
      <c r="D44" s="97" t="s">
        <v>89</v>
      </c>
      <c r="E44" s="133" t="s">
        <v>72</v>
      </c>
      <c r="F44" s="205">
        <v>76.7268</v>
      </c>
      <c r="G44" s="108">
        <v>713559.24</v>
      </c>
      <c r="H44" s="79">
        <v>78.38</v>
      </c>
      <c r="I44" s="98">
        <v>728934</v>
      </c>
      <c r="J44" s="206">
        <v>15374.76</v>
      </c>
      <c r="K44" s="35">
        <v>0</v>
      </c>
      <c r="L44" s="98">
        <v>0</v>
      </c>
      <c r="M44" s="113">
        <v>0.029731171781884943</v>
      </c>
      <c r="N44" s="40">
        <v>620.021</v>
      </c>
      <c r="O44" s="107">
        <v>48597.24597999999</v>
      </c>
      <c r="P44" s="42">
        <v>0.513</v>
      </c>
      <c r="R44" s="122" t="s">
        <v>72</v>
      </c>
      <c r="S44" s="4" t="s">
        <v>72</v>
      </c>
    </row>
    <row r="45" spans="2:19" s="4" customFormat="1" ht="15" outlineLevel="2">
      <c r="B45" s="33">
        <v>44618</v>
      </c>
      <c r="C45" s="134" t="s">
        <v>81</v>
      </c>
      <c r="D45" s="97" t="s">
        <v>80</v>
      </c>
      <c r="E45" s="133" t="s">
        <v>118</v>
      </c>
      <c r="F45" s="205">
        <v>13.575000896499171</v>
      </c>
      <c r="G45" s="108">
        <v>605689.39</v>
      </c>
      <c r="H45" s="79">
        <v>14.88</v>
      </c>
      <c r="I45" s="98">
        <v>663915.84</v>
      </c>
      <c r="J45" s="206">
        <v>58226.45000000007</v>
      </c>
      <c r="K45" s="35">
        <v>1</v>
      </c>
      <c r="L45" s="98">
        <v>44618</v>
      </c>
      <c r="M45" s="113">
        <v>0.02707926353792585</v>
      </c>
      <c r="N45" s="40">
        <v>476.778</v>
      </c>
      <c r="O45" s="107">
        <v>7094.45664</v>
      </c>
      <c r="P45" s="42">
        <v>1</v>
      </c>
      <c r="R45" s="122" t="s">
        <v>77</v>
      </c>
      <c r="S45" s="4" t="s">
        <v>118</v>
      </c>
    </row>
    <row r="46" spans="2:16" s="4" customFormat="1" ht="15.75" outlineLevel="2" thickBot="1">
      <c r="B46" s="139"/>
      <c r="C46" s="43"/>
      <c r="D46" s="43"/>
      <c r="E46" s="43"/>
      <c r="F46" s="44"/>
      <c r="G46" s="109"/>
      <c r="H46" s="45"/>
      <c r="I46" s="99"/>
      <c r="J46" s="46"/>
      <c r="K46" s="47"/>
      <c r="L46" s="106"/>
      <c r="M46" s="114"/>
      <c r="N46" s="48"/>
      <c r="O46" s="49"/>
      <c r="P46" s="50"/>
    </row>
    <row r="47" spans="2:16" s="4" customFormat="1" ht="16.5" customHeight="1" outlineLevel="1">
      <c r="B47" s="51">
        <v>34</v>
      </c>
      <c r="C47" s="52"/>
      <c r="D47" s="52"/>
      <c r="E47" s="52"/>
      <c r="F47" s="23"/>
      <c r="G47" s="110">
        <v>20028351.81</v>
      </c>
      <c r="H47" s="53"/>
      <c r="I47" s="100">
        <v>24121977.84</v>
      </c>
      <c r="J47" s="105">
        <v>4093626.03</v>
      </c>
      <c r="K47" s="54" t="s">
        <v>14</v>
      </c>
      <c r="L47" s="101">
        <v>366490.3</v>
      </c>
      <c r="M47" s="113">
        <v>0.9838677670130105</v>
      </c>
      <c r="N47" s="137"/>
      <c r="O47" s="55"/>
      <c r="P47" s="42"/>
    </row>
    <row r="48" spans="2:16" s="4" customFormat="1" ht="15" outlineLevel="1">
      <c r="B48" s="12"/>
      <c r="C48" s="56" t="s">
        <v>25</v>
      </c>
      <c r="D48" s="22"/>
      <c r="E48" s="22"/>
      <c r="F48" s="23"/>
      <c r="G48" s="110"/>
      <c r="H48" s="53"/>
      <c r="I48" s="101"/>
      <c r="J48" s="26"/>
      <c r="K48" s="54" t="s">
        <v>14</v>
      </c>
      <c r="L48" s="101"/>
      <c r="M48" s="113"/>
      <c r="N48" s="21"/>
      <c r="O48" s="21"/>
      <c r="P48" s="32"/>
    </row>
    <row r="49" spans="2:16" s="4" customFormat="1" ht="15" outlineLevel="1">
      <c r="B49" s="12"/>
      <c r="C49" s="132" t="s">
        <v>26</v>
      </c>
      <c r="D49" s="22"/>
      <c r="E49" s="22"/>
      <c r="F49" s="57"/>
      <c r="G49" s="101">
        <v>395522.02</v>
      </c>
      <c r="H49" s="58"/>
      <c r="I49" s="101">
        <v>395522.02</v>
      </c>
      <c r="J49" s="26"/>
      <c r="K49" s="59">
        <v>0.04370254</v>
      </c>
      <c r="L49" s="101">
        <v>17285.3168999308</v>
      </c>
      <c r="M49" s="113">
        <v>0.0161322329869894</v>
      </c>
      <c r="N49" s="39"/>
      <c r="O49" s="39"/>
      <c r="P49" s="32"/>
    </row>
    <row r="50" spans="2:16" s="4" customFormat="1" ht="9" customHeight="1" outlineLevel="1">
      <c r="B50" s="12"/>
      <c r="C50" s="13"/>
      <c r="D50" s="13"/>
      <c r="E50" s="13"/>
      <c r="F50" s="30"/>
      <c r="G50" s="111"/>
      <c r="H50" s="60"/>
      <c r="I50" s="102"/>
      <c r="J50" s="61"/>
      <c r="K50" s="61"/>
      <c r="L50" s="102"/>
      <c r="M50" s="115"/>
      <c r="N50" s="62"/>
      <c r="O50" s="62"/>
      <c r="P50" s="32"/>
    </row>
    <row r="51" spans="2:16" s="4" customFormat="1" ht="15" outlineLevel="1">
      <c r="B51" s="12"/>
      <c r="C51" s="63" t="s">
        <v>27</v>
      </c>
      <c r="D51" s="13"/>
      <c r="E51" s="13"/>
      <c r="F51" s="61"/>
      <c r="G51" s="111"/>
      <c r="H51" s="60"/>
      <c r="I51" s="102"/>
      <c r="J51" s="61"/>
      <c r="K51" s="61"/>
      <c r="L51" s="102"/>
      <c r="M51" s="115"/>
      <c r="N51" s="62"/>
      <c r="O51" s="62"/>
      <c r="P51" s="32"/>
    </row>
    <row r="52" spans="2:16" s="4" customFormat="1" ht="15" customHeight="1">
      <c r="B52" s="12"/>
      <c r="C52" s="135" t="s">
        <v>28</v>
      </c>
      <c r="D52" s="64"/>
      <c r="E52" s="64"/>
      <c r="F52" s="65"/>
      <c r="G52" s="112">
        <v>20423873.83</v>
      </c>
      <c r="H52" s="53" t="s">
        <v>14</v>
      </c>
      <c r="I52" s="103">
        <v>24517499.86</v>
      </c>
      <c r="J52" s="67"/>
      <c r="K52" s="67" t="s">
        <v>14</v>
      </c>
      <c r="L52" s="103">
        <v>383775.6168999308</v>
      </c>
      <c r="M52" s="116">
        <v>1</v>
      </c>
      <c r="N52" s="68"/>
      <c r="O52" s="68"/>
      <c r="P52" s="32"/>
    </row>
    <row r="53" spans="2:16" s="4" customFormat="1" ht="15" customHeight="1">
      <c r="B53" s="12"/>
      <c r="C53" s="64"/>
      <c r="D53" s="64"/>
      <c r="E53" s="64"/>
      <c r="F53" s="65"/>
      <c r="G53" s="66"/>
      <c r="H53" s="53"/>
      <c r="I53" s="66"/>
      <c r="J53" s="67"/>
      <c r="K53" s="67"/>
      <c r="L53" s="66"/>
      <c r="M53" s="68"/>
      <c r="N53" s="68"/>
      <c r="O53" s="68"/>
      <c r="P53" s="32"/>
    </row>
    <row r="54" spans="2:16" s="4" customFormat="1" ht="15" customHeight="1">
      <c r="B54" s="12"/>
      <c r="C54" s="63" t="s">
        <v>35</v>
      </c>
      <c r="D54" s="64"/>
      <c r="E54" s="64"/>
      <c r="F54" s="65"/>
      <c r="G54" s="66"/>
      <c r="H54" s="53"/>
      <c r="I54" s="66"/>
      <c r="J54" s="67"/>
      <c r="K54" s="67"/>
      <c r="L54" s="66"/>
      <c r="M54" s="68"/>
      <c r="N54" s="68"/>
      <c r="O54" s="68"/>
      <c r="P54" s="32"/>
    </row>
    <row r="55" spans="2:16" s="4" customFormat="1" ht="15" customHeight="1">
      <c r="B55" s="12"/>
      <c r="C55" s="136" t="s">
        <v>39</v>
      </c>
      <c r="D55" s="93">
        <v>22.81619985781117</v>
      </c>
      <c r="E55" s="93"/>
      <c r="F55" s="65"/>
      <c r="G55" s="66"/>
      <c r="H55" s="53"/>
      <c r="I55" s="66"/>
      <c r="J55" s="67"/>
      <c r="K55" s="67"/>
      <c r="L55" s="66"/>
      <c r="M55" s="68"/>
      <c r="N55" s="68"/>
      <c r="O55" s="68"/>
      <c r="P55" s="32"/>
    </row>
    <row r="56" spans="2:16" s="4" customFormat="1" ht="15" customHeight="1">
      <c r="B56" s="12"/>
      <c r="C56" s="136" t="s">
        <v>40</v>
      </c>
      <c r="D56" s="93">
        <v>2.8403188443521925</v>
      </c>
      <c r="E56" s="93"/>
      <c r="F56" s="65"/>
      <c r="G56" s="66"/>
      <c r="H56" s="53"/>
      <c r="I56" s="66"/>
      <c r="J56" s="67"/>
      <c r="K56" s="67"/>
      <c r="L56" s="66"/>
      <c r="M56" s="68"/>
      <c r="N56" s="68"/>
      <c r="O56" s="68"/>
      <c r="P56" s="32"/>
    </row>
    <row r="57" spans="2:16" s="4" customFormat="1" ht="15" customHeight="1">
      <c r="B57" s="12"/>
      <c r="C57" s="136" t="s">
        <v>41</v>
      </c>
      <c r="D57" s="94">
        <v>89437.31649315204</v>
      </c>
      <c r="E57" s="94"/>
      <c r="F57" s="65"/>
      <c r="G57" s="66"/>
      <c r="H57" s="53"/>
      <c r="I57" s="66"/>
      <c r="J57" s="67"/>
      <c r="K57" s="67"/>
      <c r="L57" s="66"/>
      <c r="M57" s="68"/>
      <c r="N57" s="68"/>
      <c r="O57" s="68"/>
      <c r="P57" s="32"/>
    </row>
    <row r="58" spans="2:16" s="4" customFormat="1" ht="15" customHeight="1">
      <c r="B58" s="12"/>
      <c r="C58" s="135" t="s">
        <v>36</v>
      </c>
      <c r="D58" s="95">
        <v>1.0169171433208277</v>
      </c>
      <c r="E58" s="95"/>
      <c r="F58" s="65"/>
      <c r="G58" s="66"/>
      <c r="H58" s="53"/>
      <c r="I58" s="66"/>
      <c r="J58" s="67"/>
      <c r="K58" s="67"/>
      <c r="L58" s="66"/>
      <c r="M58" s="68"/>
      <c r="N58" s="68"/>
      <c r="O58" s="68"/>
      <c r="P58" s="32"/>
    </row>
    <row r="59" spans="2:16" s="4" customFormat="1" ht="15" customHeight="1">
      <c r="B59" s="12"/>
      <c r="C59" s="135" t="s">
        <v>94</v>
      </c>
      <c r="D59" s="116">
        <v>0.008637581512539853</v>
      </c>
      <c r="E59" s="95"/>
      <c r="F59" s="65"/>
      <c r="G59" s="66"/>
      <c r="H59" s="53"/>
      <c r="I59" s="66"/>
      <c r="J59" s="67"/>
      <c r="K59" s="67"/>
      <c r="L59" s="66"/>
      <c r="M59" s="68"/>
      <c r="N59" s="68"/>
      <c r="O59" s="68"/>
      <c r="P59" s="32"/>
    </row>
    <row r="60" spans="2:16" ht="9" customHeight="1" thickBot="1">
      <c r="B60" s="69"/>
      <c r="C60" s="70"/>
      <c r="D60" s="70"/>
      <c r="E60" s="70"/>
      <c r="F60" s="70"/>
      <c r="G60" s="70"/>
      <c r="H60" s="71"/>
      <c r="I60" s="70"/>
      <c r="J60" s="70"/>
      <c r="K60" s="70"/>
      <c r="L60" s="70"/>
      <c r="M60" s="70"/>
      <c r="N60" s="70"/>
      <c r="O60" s="70"/>
      <c r="P60" s="72"/>
    </row>
    <row r="61" spans="8:9" ht="12.75">
      <c r="H61" s="73"/>
      <c r="I61" s="74"/>
    </row>
    <row r="62" spans="7:9" ht="12.75">
      <c r="G62" s="75"/>
      <c r="H62" s="73"/>
      <c r="I62" s="74"/>
    </row>
    <row r="63" spans="6:14" ht="15">
      <c r="F63" s="3"/>
      <c r="H63" s="73"/>
      <c r="I63" s="74"/>
      <c r="M63" s="76"/>
      <c r="N63" s="76"/>
    </row>
    <row r="64" spans="6:10" ht="15">
      <c r="F64" s="3"/>
      <c r="H64" s="73"/>
      <c r="I64" s="74"/>
      <c r="J64" s="76"/>
    </row>
    <row r="65" spans="8:9" ht="12.75">
      <c r="H65" s="73"/>
      <c r="I65" s="74"/>
    </row>
    <row r="66" ht="12.75">
      <c r="H66" s="73"/>
    </row>
    <row r="67" spans="8:9" ht="12.75">
      <c r="H67" s="73"/>
      <c r="I67" s="74"/>
    </row>
    <row r="68" ht="12.75">
      <c r="H68" s="73"/>
    </row>
    <row r="69" ht="12.75">
      <c r="H69" s="73"/>
    </row>
    <row r="70" ht="12.75">
      <c r="H70" s="73"/>
    </row>
    <row r="71" ht="12.75">
      <c r="H71" s="73"/>
    </row>
    <row r="72" spans="3:8" ht="12.75">
      <c r="C72" s="77"/>
      <c r="H72" s="73"/>
    </row>
    <row r="73" ht="12.75">
      <c r="H73" s="73"/>
    </row>
    <row r="74" ht="12.75">
      <c r="H74" s="73"/>
    </row>
    <row r="75" ht="12.75">
      <c r="H75" s="73"/>
    </row>
    <row r="76" spans="3:8" ht="12.75">
      <c r="C76" s="78"/>
      <c r="H76" s="73"/>
    </row>
    <row r="77" ht="12.75">
      <c r="H77" s="73"/>
    </row>
    <row r="78" ht="12.75">
      <c r="H78" s="73"/>
    </row>
    <row r="79" ht="12.75">
      <c r="H79" s="73"/>
    </row>
    <row r="80" ht="12.75">
      <c r="H80" s="73"/>
    </row>
    <row r="81" ht="12.75">
      <c r="H81" s="73"/>
    </row>
    <row r="82" ht="12.75">
      <c r="H82" s="73"/>
    </row>
    <row r="83" ht="12.75">
      <c r="H83" s="73"/>
    </row>
    <row r="84" ht="12.75">
      <c r="H84" s="73"/>
    </row>
    <row r="85" ht="12.75">
      <c r="H85" s="73"/>
    </row>
    <row r="86" ht="12.75">
      <c r="H86" s="73"/>
    </row>
    <row r="87" ht="12.75">
      <c r="H87" s="73"/>
    </row>
    <row r="88" ht="12.75">
      <c r="H88" s="73"/>
    </row>
    <row r="89" ht="12.75">
      <c r="H89" s="73"/>
    </row>
    <row r="90" ht="12.75">
      <c r="H90" s="73"/>
    </row>
    <row r="91" ht="12.75">
      <c r="H91" s="73"/>
    </row>
    <row r="92" ht="12.75">
      <c r="H92" s="73"/>
    </row>
    <row r="93" ht="12.75">
      <c r="H93" s="73"/>
    </row>
    <row r="94" ht="12.75">
      <c r="H94" s="73"/>
    </row>
    <row r="95" ht="12.75">
      <c r="H95" s="73"/>
    </row>
    <row r="96" ht="12.75">
      <c r="H96" s="73"/>
    </row>
    <row r="97" ht="12.75">
      <c r="H97" s="73"/>
    </row>
    <row r="98" ht="12.75">
      <c r="H98" s="73"/>
    </row>
    <row r="99" ht="12.75">
      <c r="H99" s="73"/>
    </row>
    <row r="100" ht="12.75">
      <c r="H100" s="73"/>
    </row>
    <row r="101" ht="12.75">
      <c r="H101" s="73"/>
    </row>
    <row r="102" ht="12.75">
      <c r="H102" s="73"/>
    </row>
    <row r="103" ht="12.75">
      <c r="H103" s="73"/>
    </row>
    <row r="104" ht="12.75">
      <c r="H104" s="73"/>
    </row>
    <row r="105" ht="12.75">
      <c r="H105" s="73"/>
    </row>
    <row r="106" ht="12.75">
      <c r="H106" s="73"/>
    </row>
    <row r="107" ht="12.75">
      <c r="H107" s="73"/>
    </row>
    <row r="108" ht="12.75">
      <c r="H108" s="73"/>
    </row>
    <row r="109" ht="12.75">
      <c r="H109" s="73"/>
    </row>
    <row r="110" ht="12.75">
      <c r="H110" s="73"/>
    </row>
    <row r="111" ht="12.75">
      <c r="H111" s="73"/>
    </row>
    <row r="112" ht="12.75">
      <c r="H112" s="73"/>
    </row>
    <row r="113" ht="12.75">
      <c r="H113" s="73"/>
    </row>
    <row r="114" ht="12.75">
      <c r="H114" s="73"/>
    </row>
    <row r="115" ht="12.75">
      <c r="H115" s="73"/>
    </row>
    <row r="116" ht="12.75">
      <c r="H116" s="73"/>
    </row>
    <row r="117" ht="12.75">
      <c r="H117" s="73"/>
    </row>
    <row r="118" ht="12.75">
      <c r="H118" s="73"/>
    </row>
    <row r="119" ht="12.75">
      <c r="H119" s="73"/>
    </row>
    <row r="120" ht="12.75">
      <c r="H120" s="73"/>
    </row>
    <row r="121" ht="12.75">
      <c r="H121" s="73"/>
    </row>
    <row r="122" ht="12.75">
      <c r="H122" s="73"/>
    </row>
    <row r="123" ht="12.75">
      <c r="H123" s="73"/>
    </row>
    <row r="124" ht="12.75">
      <c r="H124" s="73"/>
    </row>
    <row r="125" ht="12.75">
      <c r="H125" s="73"/>
    </row>
    <row r="126" ht="12.75">
      <c r="H126" s="73"/>
    </row>
    <row r="127" ht="12.75">
      <c r="H127" s="73"/>
    </row>
    <row r="128" ht="12.75">
      <c r="H128" s="73"/>
    </row>
    <row r="129" ht="12.75">
      <c r="H129" s="73"/>
    </row>
    <row r="130" ht="12.75">
      <c r="H130" s="73"/>
    </row>
    <row r="131" ht="12.75">
      <c r="H131" s="73"/>
    </row>
    <row r="132" ht="12.75">
      <c r="H132" s="73"/>
    </row>
    <row r="133" ht="12.75">
      <c r="H133" s="73"/>
    </row>
    <row r="134" ht="12.75">
      <c r="H134" s="73"/>
    </row>
    <row r="135" ht="12.75">
      <c r="H135" s="73"/>
    </row>
    <row r="136" ht="12.75">
      <c r="H136" s="73"/>
    </row>
    <row r="137" ht="12.75">
      <c r="H137" s="73"/>
    </row>
    <row r="138" ht="12.75">
      <c r="H138" s="73"/>
    </row>
    <row r="139" ht="12.75">
      <c r="H139" s="73"/>
    </row>
    <row r="140" ht="12.75">
      <c r="H140" s="73"/>
    </row>
    <row r="141" ht="12.75">
      <c r="H141" s="73"/>
    </row>
    <row r="142" ht="12.75">
      <c r="H142" s="73"/>
    </row>
    <row r="143" ht="12.75">
      <c r="H143" s="73"/>
    </row>
    <row r="144" ht="12.75">
      <c r="H144" s="73"/>
    </row>
    <row r="145" ht="12.75">
      <c r="H145" s="73"/>
    </row>
    <row r="146" ht="12.75">
      <c r="H146" s="73"/>
    </row>
    <row r="147" ht="12.75">
      <c r="H147" s="73"/>
    </row>
    <row r="148" ht="12.75">
      <c r="H148" s="73"/>
    </row>
    <row r="149" ht="12.75">
      <c r="H149" s="73"/>
    </row>
    <row r="150" ht="12.75">
      <c r="H150" s="73"/>
    </row>
    <row r="151" ht="12.75">
      <c r="H151" s="73"/>
    </row>
    <row r="152" ht="12.75">
      <c r="H152" s="73"/>
    </row>
    <row r="153" ht="12.75">
      <c r="H153" s="73"/>
    </row>
    <row r="154" ht="12.75">
      <c r="H154" s="73"/>
    </row>
    <row r="155" ht="12.75">
      <c r="H155" s="73"/>
    </row>
    <row r="156" ht="12.75">
      <c r="H156" s="73"/>
    </row>
    <row r="157" ht="12.75">
      <c r="H157" s="73"/>
    </row>
    <row r="158" ht="12.75">
      <c r="H158" s="73"/>
    </row>
    <row r="159" ht="12.75">
      <c r="H159" s="73"/>
    </row>
    <row r="160" ht="12.75">
      <c r="H160" s="73"/>
    </row>
    <row r="161" ht="12.75">
      <c r="H161" s="73"/>
    </row>
    <row r="162" ht="12.75">
      <c r="H162" s="73"/>
    </row>
    <row r="163" ht="12.75">
      <c r="H163" s="73"/>
    </row>
    <row r="164" ht="12.75">
      <c r="H164" s="73"/>
    </row>
    <row r="165" ht="12.75">
      <c r="H165" s="73"/>
    </row>
    <row r="166" ht="12.75">
      <c r="H166" s="73"/>
    </row>
    <row r="167" ht="12.75">
      <c r="H167" s="73"/>
    </row>
    <row r="168" ht="12.75">
      <c r="H168" s="73"/>
    </row>
    <row r="169" ht="12.75">
      <c r="H169" s="73"/>
    </row>
    <row r="170" ht="12.75">
      <c r="H170" s="73"/>
    </row>
    <row r="171" ht="12.75">
      <c r="H171" s="73"/>
    </row>
    <row r="172" ht="12.75">
      <c r="H172" s="73"/>
    </row>
    <row r="173" ht="12.75">
      <c r="H173" s="73"/>
    </row>
    <row r="174" ht="12.75">
      <c r="H174" s="73"/>
    </row>
    <row r="175" ht="12.75">
      <c r="H175" s="73"/>
    </row>
    <row r="176" ht="12.75">
      <c r="H176" s="73"/>
    </row>
    <row r="177" ht="12.75">
      <c r="H177" s="73"/>
    </row>
    <row r="178" ht="12.75">
      <c r="H178" s="73"/>
    </row>
    <row r="179" ht="12.75">
      <c r="H179" s="73"/>
    </row>
    <row r="180" ht="12.75">
      <c r="H180" s="73"/>
    </row>
    <row r="181" ht="12.75">
      <c r="H181" s="73"/>
    </row>
    <row r="182" ht="12.75">
      <c r="H182" s="73"/>
    </row>
    <row r="183" ht="12.75">
      <c r="H183" s="73"/>
    </row>
    <row r="184" ht="12.75">
      <c r="H184" s="73"/>
    </row>
    <row r="185" ht="12.75">
      <c r="H185" s="73"/>
    </row>
    <row r="186" ht="12.75">
      <c r="H186" s="73"/>
    </row>
    <row r="187" ht="12.75">
      <c r="H187" s="73"/>
    </row>
    <row r="188" ht="12.75">
      <c r="H188" s="73"/>
    </row>
    <row r="189" ht="12.75">
      <c r="H189" s="73"/>
    </row>
    <row r="190" ht="12.75">
      <c r="H190" s="73"/>
    </row>
    <row r="191" ht="12.75">
      <c r="H191" s="73"/>
    </row>
    <row r="192" ht="12.75">
      <c r="H192" s="73"/>
    </row>
    <row r="193" ht="12.75">
      <c r="H193" s="73"/>
    </row>
    <row r="194" ht="12.75">
      <c r="H194" s="73"/>
    </row>
    <row r="195" ht="12.75">
      <c r="H195" s="73"/>
    </row>
    <row r="196" ht="12.75">
      <c r="H196" s="73"/>
    </row>
    <row r="197" ht="12.75">
      <c r="H197" s="73"/>
    </row>
    <row r="198" ht="12.75">
      <c r="H198" s="73"/>
    </row>
    <row r="199" ht="12.75">
      <c r="H199" s="73"/>
    </row>
    <row r="200" ht="12.75">
      <c r="H200" s="73"/>
    </row>
    <row r="201" ht="12.75">
      <c r="H201" s="73"/>
    </row>
    <row r="202" ht="12.75">
      <c r="H202" s="73"/>
    </row>
    <row r="203" ht="12.75">
      <c r="H203" s="73"/>
    </row>
    <row r="204" ht="12.75">
      <c r="H204" s="73"/>
    </row>
    <row r="205" ht="12.75">
      <c r="H205" s="73"/>
    </row>
    <row r="206" ht="12.75">
      <c r="H206" s="73"/>
    </row>
    <row r="207" ht="12.75">
      <c r="H207" s="73"/>
    </row>
    <row r="208" ht="12.75">
      <c r="H208" s="73"/>
    </row>
    <row r="209" ht="12.75">
      <c r="H209" s="73"/>
    </row>
    <row r="210" ht="12.75">
      <c r="H210" s="73"/>
    </row>
    <row r="211" ht="12.75">
      <c r="H211" s="73"/>
    </row>
    <row r="212" ht="12.75">
      <c r="H212" s="73"/>
    </row>
    <row r="213" ht="12.75">
      <c r="H213" s="73"/>
    </row>
    <row r="214" ht="12.75">
      <c r="H214" s="73"/>
    </row>
    <row r="215" ht="12.75">
      <c r="H215" s="73"/>
    </row>
    <row r="216" ht="12.75">
      <c r="H216" s="73"/>
    </row>
    <row r="217" ht="12.75">
      <c r="H217" s="73"/>
    </row>
    <row r="218" ht="12.75">
      <c r="H218" s="73"/>
    </row>
    <row r="219" ht="12.75">
      <c r="H219" s="73"/>
    </row>
    <row r="220" ht="12.75">
      <c r="H220" s="73"/>
    </row>
    <row r="221" ht="12.75">
      <c r="H221" s="73"/>
    </row>
    <row r="222" ht="12.75">
      <c r="H222" s="73"/>
    </row>
    <row r="223" ht="12.75">
      <c r="H223" s="73"/>
    </row>
    <row r="224" ht="12.75">
      <c r="H224" s="73"/>
    </row>
    <row r="225" ht="12.75">
      <c r="H225" s="73"/>
    </row>
    <row r="226" ht="12.75">
      <c r="H226" s="73"/>
    </row>
    <row r="227" ht="12.75">
      <c r="H227" s="73"/>
    </row>
    <row r="228" ht="12.75">
      <c r="H228" s="73"/>
    </row>
    <row r="229" ht="12.75">
      <c r="H229" s="73"/>
    </row>
    <row r="230" ht="12.75">
      <c r="H230" s="73"/>
    </row>
    <row r="231" ht="12.75">
      <c r="H231" s="73"/>
    </row>
    <row r="232" ht="12.75">
      <c r="H232" s="73"/>
    </row>
    <row r="233" ht="12.75">
      <c r="H233" s="73"/>
    </row>
    <row r="234" ht="12.75">
      <c r="H234" s="73"/>
    </row>
    <row r="235" ht="12.75">
      <c r="H235" s="73"/>
    </row>
    <row r="236" ht="12.75">
      <c r="H236" s="73"/>
    </row>
    <row r="237" ht="12.75">
      <c r="H237" s="73"/>
    </row>
    <row r="238" ht="12.75">
      <c r="H238" s="73"/>
    </row>
    <row r="239" ht="12.75">
      <c r="H239" s="73"/>
    </row>
    <row r="240" ht="12.75">
      <c r="H240" s="73"/>
    </row>
    <row r="241" ht="12.75">
      <c r="H241" s="73"/>
    </row>
    <row r="242" ht="12.75">
      <c r="H242" s="73"/>
    </row>
    <row r="243" ht="12.75">
      <c r="H243" s="73"/>
    </row>
    <row r="244" ht="12.75">
      <c r="H244" s="73"/>
    </row>
    <row r="245" ht="12.75">
      <c r="H245" s="73"/>
    </row>
    <row r="246" ht="12.75">
      <c r="H246" s="73"/>
    </row>
    <row r="247" ht="12.75">
      <c r="H247" s="73"/>
    </row>
    <row r="248" ht="12.75">
      <c r="H248" s="73"/>
    </row>
    <row r="249" ht="12.75">
      <c r="H249" s="73"/>
    </row>
    <row r="250" ht="12.75">
      <c r="H250" s="73"/>
    </row>
    <row r="251" ht="12.75">
      <c r="H251" s="73"/>
    </row>
    <row r="252" ht="12.75">
      <c r="H252" s="73"/>
    </row>
    <row r="253" ht="12.75">
      <c r="H253" s="73"/>
    </row>
    <row r="254" ht="12.75">
      <c r="H254" s="73"/>
    </row>
    <row r="255" ht="12.75">
      <c r="H255" s="73"/>
    </row>
    <row r="256" ht="12.75">
      <c r="H256" s="73"/>
    </row>
    <row r="257" ht="12.75">
      <c r="H257" s="73"/>
    </row>
    <row r="258" ht="12.75">
      <c r="H258" s="73"/>
    </row>
    <row r="259" ht="12.75">
      <c r="H259" s="73"/>
    </row>
    <row r="260" ht="12.75">
      <c r="H260" s="73"/>
    </row>
    <row r="261" ht="12.75">
      <c r="H261" s="73"/>
    </row>
    <row r="262" ht="12.75">
      <c r="H262" s="73"/>
    </row>
    <row r="263" ht="12.75">
      <c r="H263" s="73"/>
    </row>
    <row r="264" ht="12.75">
      <c r="H264" s="73"/>
    </row>
    <row r="265" ht="12.75">
      <c r="H265" s="73"/>
    </row>
    <row r="266" ht="12.75">
      <c r="H266" s="73"/>
    </row>
    <row r="267" ht="12.75">
      <c r="H267" s="73"/>
    </row>
    <row r="268" ht="12.75">
      <c r="H268" s="73"/>
    </row>
    <row r="269" ht="12.75">
      <c r="H269" s="73"/>
    </row>
    <row r="270" ht="12.75">
      <c r="H270" s="73"/>
    </row>
    <row r="271" ht="12.75">
      <c r="H271" s="73"/>
    </row>
    <row r="272" ht="12.75">
      <c r="H272" s="73"/>
    </row>
    <row r="273" ht="12.75">
      <c r="H273" s="73"/>
    </row>
    <row r="274" ht="12.75">
      <c r="H274" s="73"/>
    </row>
    <row r="275" ht="12.75">
      <c r="H275" s="73"/>
    </row>
    <row r="276" ht="12.75">
      <c r="H276" s="73"/>
    </row>
    <row r="277" ht="12.75">
      <c r="H277" s="73"/>
    </row>
    <row r="278" ht="12.75">
      <c r="H278" s="73"/>
    </row>
    <row r="279" ht="12.75">
      <c r="H279" s="73"/>
    </row>
    <row r="280" ht="12.75">
      <c r="H280" s="73"/>
    </row>
    <row r="281" ht="12.75">
      <c r="H281" s="73"/>
    </row>
    <row r="282" ht="12.75">
      <c r="H282" s="73"/>
    </row>
    <row r="283" ht="12.75">
      <c r="H283" s="73"/>
    </row>
    <row r="284" ht="12.75">
      <c r="H284" s="73"/>
    </row>
    <row r="285" ht="12.75">
      <c r="H285" s="73"/>
    </row>
    <row r="286" ht="12.75">
      <c r="H286" s="73"/>
    </row>
    <row r="287" ht="12.75">
      <c r="H287" s="73"/>
    </row>
    <row r="288" ht="12.75">
      <c r="H288" s="73"/>
    </row>
    <row r="289" ht="12.75">
      <c r="H289" s="73"/>
    </row>
    <row r="290" ht="12.75">
      <c r="H290" s="73"/>
    </row>
    <row r="291" ht="12.75">
      <c r="H291" s="73"/>
    </row>
    <row r="292" ht="12.75">
      <c r="H292" s="73"/>
    </row>
    <row r="293" ht="12.75">
      <c r="H293" s="73"/>
    </row>
    <row r="294" ht="12.75">
      <c r="H294" s="73"/>
    </row>
    <row r="295" ht="12.75">
      <c r="H295" s="73"/>
    </row>
    <row r="296" ht="12.75">
      <c r="H296" s="73"/>
    </row>
    <row r="297" ht="12.75">
      <c r="H297" s="73"/>
    </row>
    <row r="298" ht="12.75">
      <c r="H298" s="73"/>
    </row>
    <row r="299" ht="12.75">
      <c r="H299" s="73"/>
    </row>
    <row r="300" ht="12.75">
      <c r="H300" s="73"/>
    </row>
    <row r="301" ht="12.75">
      <c r="H301" s="73"/>
    </row>
    <row r="302" ht="12.75">
      <c r="H302" s="73"/>
    </row>
    <row r="303" ht="12.75">
      <c r="H303" s="73"/>
    </row>
    <row r="304" ht="12.75">
      <c r="H304" s="73"/>
    </row>
    <row r="305" ht="12.75">
      <c r="H305" s="73"/>
    </row>
    <row r="306" ht="12.75">
      <c r="H306" s="73"/>
    </row>
    <row r="307" ht="12.75">
      <c r="H307" s="73"/>
    </row>
    <row r="308" ht="12.75">
      <c r="H308" s="73"/>
    </row>
    <row r="309" ht="12.75">
      <c r="H309" s="73"/>
    </row>
    <row r="310" ht="12.75">
      <c r="H310" s="73"/>
    </row>
    <row r="311" ht="12.75">
      <c r="H311" s="73"/>
    </row>
    <row r="312" ht="12.75">
      <c r="H312" s="73"/>
    </row>
    <row r="313" ht="12.75">
      <c r="H313" s="73"/>
    </row>
    <row r="314" ht="12.75">
      <c r="H314" s="73"/>
    </row>
    <row r="315" ht="12.75">
      <c r="H315" s="73"/>
    </row>
    <row r="316" ht="12.75">
      <c r="H316" s="73"/>
    </row>
    <row r="317" ht="12.75">
      <c r="H317" s="73"/>
    </row>
    <row r="318" ht="12.75">
      <c r="H318" s="73"/>
    </row>
    <row r="319" ht="12.75">
      <c r="H319" s="73"/>
    </row>
    <row r="320" ht="12.75">
      <c r="H320" s="73"/>
    </row>
    <row r="321" ht="12.75">
      <c r="H321" s="73"/>
    </row>
    <row r="322" ht="12.75">
      <c r="H322" s="73"/>
    </row>
    <row r="323" ht="12.75">
      <c r="H323" s="73"/>
    </row>
    <row r="324" ht="12.75">
      <c r="H324" s="73"/>
    </row>
    <row r="325" ht="12.75">
      <c r="H325" s="73"/>
    </row>
    <row r="326" ht="12.75">
      <c r="H326" s="73"/>
    </row>
    <row r="327" ht="12.75">
      <c r="H327" s="73"/>
    </row>
    <row r="328" ht="12.75">
      <c r="H328" s="73"/>
    </row>
    <row r="329" ht="12.75">
      <c r="H329" s="73"/>
    </row>
    <row r="330" ht="12.75">
      <c r="H330" s="73"/>
    </row>
    <row r="331" ht="12.75">
      <c r="H331" s="73"/>
    </row>
    <row r="332" ht="12.75">
      <c r="H332" s="73"/>
    </row>
    <row r="333" ht="12.75">
      <c r="H333" s="73"/>
    </row>
    <row r="334" ht="12.75">
      <c r="H334" s="73"/>
    </row>
    <row r="335" ht="12.75">
      <c r="H335" s="73"/>
    </row>
    <row r="336" ht="12.75">
      <c r="H336" s="73"/>
    </row>
    <row r="337" ht="12.75">
      <c r="H337" s="73"/>
    </row>
    <row r="338" ht="12.75">
      <c r="H338" s="73"/>
    </row>
    <row r="339" ht="12.75">
      <c r="H339" s="73"/>
    </row>
    <row r="340" ht="12.75">
      <c r="H340" s="73"/>
    </row>
    <row r="341" ht="12.75">
      <c r="H341" s="73"/>
    </row>
    <row r="342" ht="12.75">
      <c r="H342" s="73"/>
    </row>
    <row r="343" ht="12.75">
      <c r="H343" s="73"/>
    </row>
    <row r="344" ht="12.75">
      <c r="H344" s="73"/>
    </row>
    <row r="345" ht="12.75">
      <c r="H345" s="73"/>
    </row>
    <row r="346" ht="12.75">
      <c r="H346" s="73"/>
    </row>
    <row r="347" ht="12.75">
      <c r="H347" s="73"/>
    </row>
    <row r="348" ht="12.75">
      <c r="H348" s="73"/>
    </row>
    <row r="349" ht="12.75">
      <c r="H349" s="73"/>
    </row>
    <row r="350" ht="12.75">
      <c r="H350" s="73"/>
    </row>
    <row r="351" ht="12.75">
      <c r="H351" s="73"/>
    </row>
    <row r="352" ht="12.75">
      <c r="H352" s="73"/>
    </row>
    <row r="353" ht="12.75">
      <c r="H353" s="73"/>
    </row>
    <row r="354" ht="12.75">
      <c r="H354" s="73"/>
    </row>
    <row r="355" ht="12.75">
      <c r="H355" s="73"/>
    </row>
    <row r="356" ht="12.75">
      <c r="H356" s="73"/>
    </row>
    <row r="357" ht="12.75">
      <c r="H357" s="73"/>
    </row>
    <row r="358" ht="12.75">
      <c r="H358" s="73"/>
    </row>
    <row r="359" ht="12.75">
      <c r="H359" s="73"/>
    </row>
    <row r="360" ht="12.75">
      <c r="H360" s="73"/>
    </row>
    <row r="361" ht="12.75">
      <c r="H361" s="73"/>
    </row>
    <row r="362" ht="12.75">
      <c r="H362" s="73"/>
    </row>
    <row r="363" ht="12.75">
      <c r="H363" s="73"/>
    </row>
    <row r="364" ht="12.75">
      <c r="H364" s="73"/>
    </row>
    <row r="365" ht="12.75">
      <c r="H365" s="73"/>
    </row>
    <row r="366" ht="12.75">
      <c r="H366" s="73"/>
    </row>
    <row r="367" ht="12.75">
      <c r="H367" s="73"/>
    </row>
    <row r="368" ht="12.75">
      <c r="H368" s="73"/>
    </row>
    <row r="369" ht="12.75">
      <c r="H369" s="73"/>
    </row>
    <row r="370" ht="12.75">
      <c r="H370" s="73"/>
    </row>
    <row r="371" ht="12.75">
      <c r="H371" s="73"/>
    </row>
    <row r="372" ht="12.75">
      <c r="H372" s="73"/>
    </row>
    <row r="373" ht="12.75">
      <c r="H373" s="73"/>
    </row>
    <row r="374" ht="12.75">
      <c r="H374" s="73"/>
    </row>
    <row r="375" ht="12.75">
      <c r="H375" s="73"/>
    </row>
    <row r="376" ht="12.75">
      <c r="H376" s="73"/>
    </row>
    <row r="377" ht="12.75">
      <c r="H377" s="73"/>
    </row>
    <row r="378" ht="12.75">
      <c r="H378" s="73"/>
    </row>
    <row r="379" ht="12.75">
      <c r="H379" s="73"/>
    </row>
    <row r="380" ht="12.75">
      <c r="H380" s="73"/>
    </row>
    <row r="381" ht="12.75">
      <c r="H381" s="73"/>
    </row>
    <row r="382" ht="12.75">
      <c r="H382" s="73"/>
    </row>
    <row r="383" ht="12.75">
      <c r="H383" s="73"/>
    </row>
    <row r="384" ht="12.75">
      <c r="H384" s="73"/>
    </row>
    <row r="385" ht="12.75">
      <c r="H385" s="73"/>
    </row>
    <row r="386" ht="12.75">
      <c r="H386" s="73"/>
    </row>
    <row r="387" ht="12.75">
      <c r="H387" s="73"/>
    </row>
    <row r="388" ht="12.75">
      <c r="H388" s="73"/>
    </row>
    <row r="389" ht="12.75">
      <c r="H389" s="73"/>
    </row>
    <row r="390" ht="12.75">
      <c r="H390" s="73"/>
    </row>
    <row r="391" ht="12.75">
      <c r="H391" s="73"/>
    </row>
    <row r="392" ht="12.75">
      <c r="H392" s="73"/>
    </row>
    <row r="393" ht="12.75">
      <c r="H393" s="73"/>
    </row>
    <row r="394" ht="12.75">
      <c r="H394" s="73"/>
    </row>
    <row r="395" ht="12.75">
      <c r="H395" s="73"/>
    </row>
    <row r="396" ht="12.75">
      <c r="H396" s="73"/>
    </row>
    <row r="397" ht="12.75">
      <c r="H397" s="73"/>
    </row>
    <row r="398" ht="12.75">
      <c r="H398" s="73"/>
    </row>
    <row r="399" ht="12.75">
      <c r="H399" s="73"/>
    </row>
    <row r="400" ht="12.75">
      <c r="H400" s="73"/>
    </row>
    <row r="401" ht="12.75">
      <c r="H401" s="73"/>
    </row>
    <row r="402" ht="12.75">
      <c r="H402" s="73"/>
    </row>
    <row r="403" ht="12.75">
      <c r="H403" s="73"/>
    </row>
    <row r="404" ht="12.75">
      <c r="H404" s="73"/>
    </row>
    <row r="405" ht="12.75">
      <c r="H405" s="73"/>
    </row>
    <row r="406" ht="12.75">
      <c r="H406" s="73"/>
    </row>
    <row r="407" ht="12.75">
      <c r="H407" s="73"/>
    </row>
    <row r="408" ht="12.75">
      <c r="H408" s="73"/>
    </row>
    <row r="409" ht="12.75">
      <c r="H409" s="73"/>
    </row>
    <row r="410" ht="12.75">
      <c r="H410" s="73"/>
    </row>
    <row r="411" ht="12.75">
      <c r="H411" s="73"/>
    </row>
    <row r="412" ht="12.75">
      <c r="H412" s="73"/>
    </row>
    <row r="413" ht="12.75">
      <c r="H413" s="73"/>
    </row>
    <row r="414" ht="12.75">
      <c r="H414" s="73"/>
    </row>
    <row r="415" ht="12.75">
      <c r="H415" s="73"/>
    </row>
    <row r="416" ht="12.75">
      <c r="H416" s="73"/>
    </row>
    <row r="417" ht="12.75">
      <c r="H417" s="73"/>
    </row>
    <row r="418" ht="12.75">
      <c r="H418" s="73"/>
    </row>
    <row r="419" ht="12.75">
      <c r="H419" s="73"/>
    </row>
    <row r="420" ht="12.75">
      <c r="H420" s="73"/>
    </row>
    <row r="421" ht="12.75">
      <c r="H421" s="73"/>
    </row>
    <row r="422" ht="12.75">
      <c r="H422" s="73"/>
    </row>
    <row r="423" ht="12.75">
      <c r="H423" s="73"/>
    </row>
    <row r="424" ht="12.75">
      <c r="H424" s="73"/>
    </row>
    <row r="425" ht="12.75">
      <c r="H425" s="73"/>
    </row>
    <row r="426" ht="12.75">
      <c r="H426" s="73"/>
    </row>
    <row r="427" ht="12.75">
      <c r="H427" s="73"/>
    </row>
    <row r="428" ht="12.75">
      <c r="H428" s="73"/>
    </row>
    <row r="429" ht="12.75">
      <c r="H429" s="73"/>
    </row>
    <row r="430" ht="12.75">
      <c r="H430" s="73"/>
    </row>
    <row r="431" ht="12.75">
      <c r="H431" s="73"/>
    </row>
    <row r="432" ht="12.75">
      <c r="H432" s="73"/>
    </row>
    <row r="433" ht="12.75">
      <c r="H433" s="73"/>
    </row>
    <row r="434" ht="12.75">
      <c r="H434" s="73"/>
    </row>
    <row r="435" ht="12.75">
      <c r="H435" s="73"/>
    </row>
    <row r="436" ht="12.75">
      <c r="H436" s="73"/>
    </row>
    <row r="437" ht="12.75">
      <c r="H437" s="73"/>
    </row>
    <row r="438" ht="12.75">
      <c r="H438" s="73"/>
    </row>
    <row r="439" ht="12.75">
      <c r="H439" s="73"/>
    </row>
    <row r="440" ht="12.75">
      <c r="H440" s="73"/>
    </row>
    <row r="441" ht="12.75">
      <c r="H441" s="73"/>
    </row>
    <row r="442" ht="12.75">
      <c r="H442" s="73"/>
    </row>
    <row r="443" ht="12.75">
      <c r="H443" s="73"/>
    </row>
    <row r="444" ht="12.75">
      <c r="H444" s="73"/>
    </row>
    <row r="445" ht="12.75">
      <c r="H445" s="73"/>
    </row>
    <row r="446" ht="12.75">
      <c r="H446" s="73"/>
    </row>
    <row r="447" ht="12.75">
      <c r="H447" s="73"/>
    </row>
    <row r="448" ht="12.75">
      <c r="H448" s="73"/>
    </row>
    <row r="449" ht="12.75">
      <c r="H449" s="73"/>
    </row>
    <row r="450" ht="12.75">
      <c r="H450" s="73"/>
    </row>
    <row r="451" ht="12.75">
      <c r="H451" s="73"/>
    </row>
    <row r="452" ht="12.75">
      <c r="H452" s="73"/>
    </row>
    <row r="453" ht="12.75">
      <c r="H453" s="73"/>
    </row>
    <row r="454" ht="12.75">
      <c r="H454" s="73"/>
    </row>
    <row r="455" ht="12.75">
      <c r="H455" s="73"/>
    </row>
    <row r="456" ht="12.75">
      <c r="H456" s="73"/>
    </row>
    <row r="457" ht="12.75">
      <c r="H457" s="73"/>
    </row>
    <row r="458" ht="12.75">
      <c r="H458" s="73"/>
    </row>
    <row r="459" ht="12.75">
      <c r="H459" s="73"/>
    </row>
    <row r="460" ht="12.75">
      <c r="H460" s="73"/>
    </row>
    <row r="461" ht="12.75">
      <c r="H461" s="73"/>
    </row>
    <row r="462" ht="12.75">
      <c r="H462" s="73"/>
    </row>
    <row r="463" ht="12.75">
      <c r="H463" s="73"/>
    </row>
    <row r="464" ht="12.75">
      <c r="H464" s="73"/>
    </row>
    <row r="465" ht="12.75">
      <c r="H465" s="73"/>
    </row>
    <row r="466" ht="12.75">
      <c r="H466" s="73"/>
    </row>
    <row r="467" ht="12.75">
      <c r="H467" s="73"/>
    </row>
    <row r="468" ht="12.75">
      <c r="H468" s="73"/>
    </row>
    <row r="469" ht="12.75">
      <c r="H469" s="73"/>
    </row>
    <row r="470" ht="12.75">
      <c r="H470" s="73"/>
    </row>
    <row r="471" ht="12.75">
      <c r="H471" s="73"/>
    </row>
    <row r="472" ht="12.75">
      <c r="H472" s="73"/>
    </row>
    <row r="473" ht="12.75">
      <c r="H473" s="73"/>
    </row>
    <row r="474" ht="12.75">
      <c r="H474" s="73"/>
    </row>
    <row r="475" ht="12.75">
      <c r="H475" s="73"/>
    </row>
    <row r="476" ht="12.75">
      <c r="H476" s="73"/>
    </row>
    <row r="477" ht="12.75">
      <c r="H477" s="73"/>
    </row>
    <row r="478" ht="12.75">
      <c r="H478" s="73"/>
    </row>
    <row r="479" ht="12.75">
      <c r="H479" s="73"/>
    </row>
    <row r="480" ht="12.75">
      <c r="H480" s="73"/>
    </row>
    <row r="481" ht="12.75">
      <c r="H481" s="73"/>
    </row>
    <row r="482" ht="12.75">
      <c r="H482" s="73"/>
    </row>
    <row r="483" ht="12.75">
      <c r="H483" s="73"/>
    </row>
    <row r="484" ht="12.75">
      <c r="H484" s="73"/>
    </row>
    <row r="485" ht="12.75">
      <c r="H485" s="73"/>
    </row>
    <row r="486" ht="12.75">
      <c r="H486" s="73"/>
    </row>
    <row r="487" ht="12.75">
      <c r="H487" s="73"/>
    </row>
    <row r="488" ht="12.75">
      <c r="H488" s="73"/>
    </row>
    <row r="489" ht="12.75">
      <c r="H489" s="73"/>
    </row>
    <row r="490" ht="12.75">
      <c r="H490" s="73"/>
    </row>
    <row r="491" ht="12.75">
      <c r="H491" s="73"/>
    </row>
    <row r="492" ht="12.75">
      <c r="H492" s="73"/>
    </row>
    <row r="493" ht="12.75">
      <c r="H493" s="73"/>
    </row>
    <row r="494" ht="12.75">
      <c r="H494" s="73"/>
    </row>
    <row r="495" ht="12.75">
      <c r="H495" s="73"/>
    </row>
    <row r="496" ht="12.75">
      <c r="H496" s="73"/>
    </row>
    <row r="497" ht="12.75">
      <c r="H497" s="73"/>
    </row>
    <row r="498" ht="12.75">
      <c r="H498" s="73"/>
    </row>
    <row r="499" ht="12.75">
      <c r="H499" s="73"/>
    </row>
    <row r="500" ht="12.75">
      <c r="H500" s="73"/>
    </row>
    <row r="501" ht="12.75">
      <c r="H501" s="73"/>
    </row>
    <row r="502" ht="12.75">
      <c r="H502" s="73"/>
    </row>
    <row r="503" ht="12.75">
      <c r="H503" s="73"/>
    </row>
    <row r="504" ht="12.75">
      <c r="H504" s="73"/>
    </row>
    <row r="505" ht="12.75">
      <c r="H505" s="73"/>
    </row>
    <row r="506" ht="12.75">
      <c r="H506" s="73"/>
    </row>
    <row r="507" ht="12.75">
      <c r="H507" s="73"/>
    </row>
    <row r="508" ht="12.75">
      <c r="H508" s="73"/>
    </row>
    <row r="509" ht="12.75">
      <c r="H509" s="73"/>
    </row>
    <row r="510" ht="12.75">
      <c r="H510" s="73"/>
    </row>
    <row r="511" ht="12.75">
      <c r="H511" s="73"/>
    </row>
    <row r="512" ht="12.75">
      <c r="H512" s="73"/>
    </row>
    <row r="513" ht="12.75">
      <c r="H513" s="73"/>
    </row>
    <row r="514" ht="12.75">
      <c r="H514" s="73"/>
    </row>
    <row r="515" ht="12.75">
      <c r="H515" s="73"/>
    </row>
    <row r="516" ht="12.75">
      <c r="H516" s="73"/>
    </row>
    <row r="517" ht="12.75">
      <c r="H517" s="73"/>
    </row>
    <row r="518" ht="12.75">
      <c r="H518" s="73"/>
    </row>
    <row r="519" ht="12.75">
      <c r="H519" s="73"/>
    </row>
    <row r="520" ht="12.75">
      <c r="H520" s="73"/>
    </row>
    <row r="521" ht="12.75">
      <c r="H521" s="73"/>
    </row>
    <row r="522" ht="12.75">
      <c r="H522" s="73"/>
    </row>
    <row r="523" ht="12.75">
      <c r="H523" s="73"/>
    </row>
    <row r="524" ht="12.75">
      <c r="H524" s="73"/>
    </row>
    <row r="525" ht="12.75">
      <c r="H525" s="73"/>
    </row>
    <row r="526" ht="12.75">
      <c r="H526" s="73"/>
    </row>
    <row r="527" ht="12.75">
      <c r="H527" s="73"/>
    </row>
    <row r="528" ht="12.75">
      <c r="H528" s="73"/>
    </row>
    <row r="529" ht="12.75">
      <c r="H529" s="73"/>
    </row>
    <row r="530" ht="12.75">
      <c r="H530" s="73"/>
    </row>
    <row r="531" ht="12.75">
      <c r="H531" s="73"/>
    </row>
    <row r="532" ht="12.75">
      <c r="H532" s="73"/>
    </row>
    <row r="533" ht="12.75">
      <c r="H533" s="73"/>
    </row>
    <row r="534" ht="12.75">
      <c r="H534" s="73"/>
    </row>
    <row r="535" ht="12.75">
      <c r="H535" s="73"/>
    </row>
    <row r="536" ht="12.75">
      <c r="H536" s="73"/>
    </row>
    <row r="537" ht="12.75">
      <c r="H537" s="73"/>
    </row>
    <row r="538" ht="12.75">
      <c r="H538" s="73"/>
    </row>
    <row r="539" ht="12.75">
      <c r="H539" s="73"/>
    </row>
    <row r="540" ht="12.75">
      <c r="H540" s="73"/>
    </row>
    <row r="541" ht="12.75">
      <c r="H541" s="73"/>
    </row>
    <row r="542" ht="12.75">
      <c r="H542" s="73"/>
    </row>
    <row r="543" ht="12.75">
      <c r="H543" s="73"/>
    </row>
    <row r="544" ht="12.75">
      <c r="H544" s="73"/>
    </row>
    <row r="545" ht="12.75">
      <c r="H545" s="73"/>
    </row>
    <row r="546" ht="12.75">
      <c r="H546" s="73"/>
    </row>
    <row r="547" ht="12.75">
      <c r="H547" s="73"/>
    </row>
    <row r="548" ht="12.75">
      <c r="H548" s="73"/>
    </row>
    <row r="549" ht="12.75">
      <c r="H549" s="73"/>
    </row>
    <row r="550" ht="12.75">
      <c r="H550" s="73"/>
    </row>
    <row r="551" ht="12.75">
      <c r="H551" s="73"/>
    </row>
    <row r="552" ht="12.75">
      <c r="H552" s="73"/>
    </row>
    <row r="553" ht="12.75">
      <c r="H553" s="73"/>
    </row>
    <row r="554" ht="12.75">
      <c r="H554" s="73"/>
    </row>
    <row r="555" ht="12.75">
      <c r="H555" s="73"/>
    </row>
    <row r="556" ht="12.75">
      <c r="H556" s="73"/>
    </row>
    <row r="557" ht="12.75">
      <c r="H557" s="73"/>
    </row>
    <row r="558" ht="12.75">
      <c r="H558" s="73"/>
    </row>
    <row r="559" ht="12.75">
      <c r="H559" s="73"/>
    </row>
    <row r="560" ht="12.75">
      <c r="H560" s="73"/>
    </row>
    <row r="561" ht="12.75">
      <c r="H561" s="73"/>
    </row>
    <row r="562" ht="12.75">
      <c r="H562" s="73"/>
    </row>
    <row r="563" ht="12.75">
      <c r="H563" s="73"/>
    </row>
    <row r="564" ht="12.75">
      <c r="H564" s="73"/>
    </row>
    <row r="565" ht="12.75">
      <c r="H565" s="73"/>
    </row>
    <row r="566" ht="12.75">
      <c r="H566" s="73"/>
    </row>
    <row r="567" ht="12.75">
      <c r="H567" s="73"/>
    </row>
    <row r="568" ht="12.75">
      <c r="H568" s="73"/>
    </row>
    <row r="569" ht="12.75">
      <c r="H569" s="73"/>
    </row>
    <row r="570" ht="12.75">
      <c r="H570" s="73"/>
    </row>
    <row r="571" ht="12.75">
      <c r="H571" s="73"/>
    </row>
    <row r="572" ht="12.75">
      <c r="H572" s="73"/>
    </row>
    <row r="573" ht="12.75">
      <c r="H573" s="73"/>
    </row>
    <row r="574" ht="12.75">
      <c r="H574" s="73"/>
    </row>
    <row r="575" ht="12.75">
      <c r="H575" s="73"/>
    </row>
    <row r="576" ht="12.75">
      <c r="H576" s="73"/>
    </row>
    <row r="577" ht="12.75">
      <c r="H577" s="73"/>
    </row>
    <row r="578" ht="12.75">
      <c r="H578" s="73"/>
    </row>
    <row r="579" ht="12.75">
      <c r="H579" s="73"/>
    </row>
    <row r="580" ht="12.75">
      <c r="H580" s="73"/>
    </row>
    <row r="581" ht="12.75">
      <c r="H581" s="73"/>
    </row>
    <row r="582" ht="12.75">
      <c r="H582" s="73"/>
    </row>
    <row r="583" ht="12.75">
      <c r="H583" s="73"/>
    </row>
    <row r="584" ht="12.75">
      <c r="H584" s="73"/>
    </row>
    <row r="585" ht="12.75">
      <c r="H585" s="73"/>
    </row>
    <row r="586" ht="12.75">
      <c r="H586" s="73"/>
    </row>
    <row r="587" ht="12.75">
      <c r="H587" s="73"/>
    </row>
    <row r="588" ht="12.75">
      <c r="H588" s="73"/>
    </row>
    <row r="589" ht="12.75">
      <c r="H589" s="73"/>
    </row>
    <row r="590" ht="12.75">
      <c r="H590" s="73"/>
    </row>
    <row r="591" ht="12.75">
      <c r="H591" s="73"/>
    </row>
    <row r="592" ht="12.75">
      <c r="H592" s="73"/>
    </row>
    <row r="593" ht="12.75">
      <c r="H593" s="73"/>
    </row>
    <row r="594" ht="12.75">
      <c r="H594" s="73"/>
    </row>
    <row r="595" ht="12.75">
      <c r="H595" s="73"/>
    </row>
    <row r="596" ht="12.75">
      <c r="H596" s="73"/>
    </row>
    <row r="597" ht="12.75">
      <c r="H597" s="73"/>
    </row>
    <row r="598" ht="12.75">
      <c r="H598" s="73"/>
    </row>
    <row r="599" ht="12.75">
      <c r="H599" s="73"/>
    </row>
    <row r="600" ht="12.75">
      <c r="H600" s="73"/>
    </row>
    <row r="601" ht="12.75">
      <c r="H601" s="73"/>
    </row>
    <row r="602" ht="12.75">
      <c r="H602" s="73"/>
    </row>
    <row r="603" ht="12.75">
      <c r="H603" s="73"/>
    </row>
    <row r="604" ht="12.75">
      <c r="H604" s="73"/>
    </row>
    <row r="605" ht="12.75">
      <c r="H605" s="73"/>
    </row>
    <row r="606" ht="12.75">
      <c r="H606" s="73"/>
    </row>
    <row r="607" ht="12.75">
      <c r="H607" s="73"/>
    </row>
    <row r="608" ht="12.75">
      <c r="H608" s="73"/>
    </row>
    <row r="609" ht="12.75">
      <c r="H609" s="73"/>
    </row>
    <row r="610" ht="12.75">
      <c r="H610" s="73"/>
    </row>
    <row r="611" ht="12.75">
      <c r="H611" s="73"/>
    </row>
    <row r="612" ht="12.75">
      <c r="H612" s="73"/>
    </row>
    <row r="613" ht="12.75">
      <c r="H613" s="73"/>
    </row>
    <row r="614" ht="12.75">
      <c r="H614" s="73"/>
    </row>
    <row r="615" ht="12.75">
      <c r="H615" s="73"/>
    </row>
    <row r="616" ht="12.75">
      <c r="H616" s="73"/>
    </row>
    <row r="617" ht="12.75">
      <c r="H617" s="73"/>
    </row>
    <row r="618" ht="12.75">
      <c r="H618" s="73"/>
    </row>
    <row r="619" ht="12.75">
      <c r="H619" s="73"/>
    </row>
    <row r="620" ht="12.75">
      <c r="H620" s="73"/>
    </row>
    <row r="621" ht="12.75">
      <c r="H621" s="73"/>
    </row>
    <row r="622" ht="12.75">
      <c r="H622" s="73"/>
    </row>
    <row r="623" ht="12.75">
      <c r="H623" s="73"/>
    </row>
    <row r="624" ht="12.75">
      <c r="H624" s="73"/>
    </row>
    <row r="625" ht="12.75">
      <c r="H625" s="73"/>
    </row>
    <row r="626" ht="12.75">
      <c r="H626" s="73"/>
    </row>
    <row r="627" ht="12.75">
      <c r="H627" s="73"/>
    </row>
    <row r="628" ht="12.75">
      <c r="H628" s="73"/>
    </row>
    <row r="629" ht="12.75">
      <c r="H629" s="73"/>
    </row>
    <row r="630" ht="12.75">
      <c r="H630" s="73"/>
    </row>
    <row r="631" ht="12.75">
      <c r="H631" s="73"/>
    </row>
    <row r="632" ht="12.75">
      <c r="H632" s="73"/>
    </row>
    <row r="633" ht="12.75">
      <c r="H633" s="73"/>
    </row>
    <row r="634" ht="12.75">
      <c r="H634" s="73"/>
    </row>
    <row r="635" ht="12.75">
      <c r="H635" s="73"/>
    </row>
    <row r="636" ht="12.75">
      <c r="H636" s="73"/>
    </row>
    <row r="637" ht="12.75">
      <c r="H637" s="73"/>
    </row>
    <row r="638" ht="12.75">
      <c r="H638" s="73"/>
    </row>
    <row r="639" ht="12.75">
      <c r="H639" s="73"/>
    </row>
    <row r="640" ht="12.75">
      <c r="H640" s="73"/>
    </row>
    <row r="641" ht="12.75">
      <c r="H641" s="73"/>
    </row>
    <row r="642" ht="12.75">
      <c r="H642" s="73"/>
    </row>
    <row r="643" ht="12.75">
      <c r="H643" s="73"/>
    </row>
    <row r="644" ht="12.75">
      <c r="H644" s="73"/>
    </row>
    <row r="645" ht="12.75">
      <c r="H645" s="73"/>
    </row>
    <row r="646" ht="12.75">
      <c r="H646" s="73"/>
    </row>
    <row r="647" ht="12.75">
      <c r="H647" s="73"/>
    </row>
    <row r="648" ht="12.75">
      <c r="H648" s="73"/>
    </row>
    <row r="649" ht="12.75">
      <c r="H649" s="73"/>
    </row>
    <row r="650" ht="12.75">
      <c r="H650" s="73"/>
    </row>
    <row r="651" ht="12.75">
      <c r="H651" s="73"/>
    </row>
    <row r="652" ht="12.75">
      <c r="H652" s="73"/>
    </row>
    <row r="653" ht="12.75">
      <c r="H653" s="73"/>
    </row>
    <row r="654" ht="12.75">
      <c r="H654" s="73"/>
    </row>
    <row r="655" ht="12.75">
      <c r="H655" s="73"/>
    </row>
    <row r="656" ht="12.75">
      <c r="H656" s="73"/>
    </row>
    <row r="657" ht="12.75">
      <c r="H657" s="73"/>
    </row>
    <row r="658" ht="12.75">
      <c r="H658" s="73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54" r:id="rId4"/>
  <drawing r:id="rId3"/>
  <legacyDrawing r:id="rId2"/>
  <oleObjects>
    <oleObject progId="MSPhotoEd.3" shapeId="13761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8"/>
  <sheetViews>
    <sheetView showGridLines="0" zoomScale="80" zoomScaleNormal="80" workbookViewId="0" topLeftCell="A1">
      <pane xSplit="4" topLeftCell="E1" activePane="topRight" state="frozen"/>
      <selection pane="topLeft" activeCell="C10" sqref="C10"/>
      <selection pane="topRight" activeCell="C60" sqref="C60"/>
    </sheetView>
  </sheetViews>
  <sheetFormatPr defaultColWidth="9.140625" defaultRowHeight="12.75" outlineLevelRow="2"/>
  <cols>
    <col min="1" max="1" width="3.7109375" style="1" customWidth="1"/>
    <col min="2" max="2" width="15.28125" style="1" bestFit="1" customWidth="1"/>
    <col min="3" max="3" width="24.421875" style="1" customWidth="1"/>
    <col min="4" max="4" width="25.8515625" style="1" customWidth="1"/>
    <col min="5" max="5" width="14.57421875" style="1" bestFit="1" customWidth="1"/>
    <col min="6" max="6" width="15.57421875" style="1" bestFit="1" customWidth="1"/>
    <col min="7" max="7" width="19.57421875" style="1" bestFit="1" customWidth="1"/>
    <col min="8" max="8" width="10.57421875" style="1" customWidth="1"/>
    <col min="9" max="9" width="19.140625" style="1" bestFit="1" customWidth="1"/>
    <col min="10" max="10" width="11.7109375" style="1" bestFit="1" customWidth="1"/>
    <col min="11" max="11" width="15.140625" style="1" bestFit="1" customWidth="1"/>
    <col min="12" max="16384" width="9.140625" style="1" customWidth="1"/>
  </cols>
  <sheetData>
    <row r="1" spans="1:11" ht="7.5" customHeight="1">
      <c r="A1" s="4"/>
      <c r="B1" s="220"/>
      <c r="C1" s="2"/>
      <c r="D1" s="2"/>
      <c r="E1" s="2"/>
      <c r="F1" s="2"/>
      <c r="G1" s="2"/>
      <c r="H1" s="2"/>
      <c r="I1" s="2"/>
      <c r="J1" s="2"/>
      <c r="K1" s="221"/>
    </row>
    <row r="2" spans="2:11" ht="15">
      <c r="B2" s="82" t="s">
        <v>2</v>
      </c>
      <c r="C2" s="83"/>
      <c r="D2" s="83"/>
      <c r="E2" s="83"/>
      <c r="F2" s="83"/>
      <c r="G2" s="83"/>
      <c r="H2" s="83"/>
      <c r="I2" s="83"/>
      <c r="J2" s="83"/>
      <c r="K2" s="222"/>
    </row>
    <row r="3" spans="2:11" ht="15">
      <c r="B3" s="84" t="s">
        <v>149</v>
      </c>
      <c r="C3" s="85"/>
      <c r="D3" s="85"/>
      <c r="E3" s="85"/>
      <c r="F3" s="85"/>
      <c r="G3" s="85"/>
      <c r="H3" s="85"/>
      <c r="I3" s="85"/>
      <c r="J3" s="85"/>
      <c r="K3" s="223"/>
    </row>
    <row r="4" spans="2:11" ht="9" customHeight="1" thickBot="1">
      <c r="B4" s="5"/>
      <c r="C4" s="7"/>
      <c r="D4" s="7"/>
      <c r="E4" s="7"/>
      <c r="F4" s="8"/>
      <c r="G4" s="8"/>
      <c r="H4" s="9"/>
      <c r="I4" s="6"/>
      <c r="J4" s="6"/>
      <c r="K4" s="224"/>
    </row>
    <row r="5" spans="2:11" s="4" customFormat="1" ht="33" customHeight="1">
      <c r="B5" s="131" t="s">
        <v>5</v>
      </c>
      <c r="C5" s="14" t="s">
        <v>6</v>
      </c>
      <c r="D5" s="14" t="s">
        <v>0</v>
      </c>
      <c r="E5" s="14" t="s">
        <v>92</v>
      </c>
      <c r="F5" s="15" t="s">
        <v>144</v>
      </c>
      <c r="G5" s="16" t="s">
        <v>145</v>
      </c>
      <c r="H5" s="17" t="s">
        <v>146</v>
      </c>
      <c r="I5" s="17" t="s">
        <v>147</v>
      </c>
      <c r="J5" s="17" t="s">
        <v>148</v>
      </c>
      <c r="K5" s="225" t="s">
        <v>9</v>
      </c>
    </row>
    <row r="6" spans="2:11" s="4" customFormat="1" ht="15" customHeight="1" hidden="1" outlineLevel="2">
      <c r="B6" s="226">
        <v>49300</v>
      </c>
      <c r="C6" s="132" t="s">
        <v>105</v>
      </c>
      <c r="D6" s="96" t="s">
        <v>95</v>
      </c>
      <c r="E6" s="133" t="s">
        <v>73</v>
      </c>
      <c r="F6" s="34">
        <f>VLOOKUP(D6,Jan!$D$12:$I$45,3,FALSE)</f>
        <v>16.3703</v>
      </c>
      <c r="G6" s="210">
        <f>VLOOKUP(D6,Jan!$D$12:$I$45,6,FALSE)</f>
        <v>878033</v>
      </c>
      <c r="H6" s="79">
        <v>16.71</v>
      </c>
      <c r="I6" s="98">
        <v>823803</v>
      </c>
      <c r="J6" s="98"/>
      <c r="K6" s="227">
        <f>I6+J6-G6</f>
        <v>-54230</v>
      </c>
    </row>
    <row r="7" spans="2:11" s="4" customFormat="1" ht="15" customHeight="1" hidden="1" outlineLevel="2">
      <c r="B7" s="226">
        <v>10900</v>
      </c>
      <c r="C7" s="132" t="s">
        <v>112</v>
      </c>
      <c r="D7" s="96" t="s">
        <v>102</v>
      </c>
      <c r="E7" s="133" t="s">
        <v>117</v>
      </c>
      <c r="F7" s="34">
        <f>VLOOKUP(D7,Jan!$D$12:$I$45,3,FALSE)</f>
        <v>83.8472</v>
      </c>
      <c r="G7" s="210">
        <f>VLOOKUP(D7,Jan!$D$12:$I$45,6,FALSE)</f>
        <v>952551</v>
      </c>
      <c r="H7" s="79">
        <v>84.28</v>
      </c>
      <c r="I7" s="98">
        <v>918652</v>
      </c>
      <c r="J7" s="98"/>
      <c r="K7" s="227">
        <f aca="true" t="shared" si="0" ref="K7:K39">I7+J7-G7</f>
        <v>-33899</v>
      </c>
    </row>
    <row r="8" spans="2:11" s="4" customFormat="1" ht="15" customHeight="1" hidden="1" outlineLevel="2">
      <c r="B8" s="226">
        <v>15900</v>
      </c>
      <c r="C8" s="132" t="s">
        <v>57</v>
      </c>
      <c r="D8" s="96" t="s">
        <v>58</v>
      </c>
      <c r="E8" s="133" t="s">
        <v>118</v>
      </c>
      <c r="F8" s="34">
        <f>VLOOKUP(D8,Jan!$D$12:$I$45,3,FALSE)</f>
        <v>34.609934591194964</v>
      </c>
      <c r="G8" s="210">
        <f>VLOOKUP(D8,Jan!$D$12:$I$45,6,FALSE)</f>
        <v>705324</v>
      </c>
      <c r="H8" s="79">
        <v>43.77</v>
      </c>
      <c r="I8" s="98">
        <v>695943</v>
      </c>
      <c r="J8" s="98"/>
      <c r="K8" s="227">
        <f t="shared" si="0"/>
        <v>-9381</v>
      </c>
    </row>
    <row r="9" spans="2:11" s="4" customFormat="1" ht="15" customHeight="1" hidden="1" outlineLevel="2">
      <c r="B9" s="226">
        <v>13500</v>
      </c>
      <c r="C9" s="132" t="s">
        <v>90</v>
      </c>
      <c r="D9" s="96" t="s">
        <v>49</v>
      </c>
      <c r="E9" s="133" t="s">
        <v>117</v>
      </c>
      <c r="F9" s="34">
        <f>VLOOKUP(D9,Jan!$D$12:$I$45,3,FALSE)</f>
        <v>44.411065925925925</v>
      </c>
      <c r="G9" s="210">
        <f>VLOOKUP(D9,Jan!$D$12:$I$45,6,FALSE)</f>
        <v>688095</v>
      </c>
      <c r="H9" s="79">
        <v>49.04</v>
      </c>
      <c r="I9" s="98">
        <v>662040</v>
      </c>
      <c r="J9" s="98"/>
      <c r="K9" s="227">
        <f t="shared" si="0"/>
        <v>-26055</v>
      </c>
    </row>
    <row r="10" spans="2:11" s="4" customFormat="1" ht="15" customHeight="1" hidden="1" outlineLevel="2">
      <c r="B10" s="226">
        <v>31000</v>
      </c>
      <c r="C10" s="132" t="s">
        <v>106</v>
      </c>
      <c r="D10" s="96" t="s">
        <v>96</v>
      </c>
      <c r="E10" s="133" t="s">
        <v>71</v>
      </c>
      <c r="F10" s="34">
        <f>VLOOKUP(D10,Jan!$D$12:$I$45,3,FALSE)</f>
        <v>30.291</v>
      </c>
      <c r="G10" s="210">
        <f>VLOOKUP(D10,Jan!$D$12:$I$45,6,FALSE)</f>
        <v>924730</v>
      </c>
      <c r="H10" s="79">
        <v>27.95</v>
      </c>
      <c r="I10" s="98">
        <v>866450</v>
      </c>
      <c r="J10" s="98"/>
      <c r="K10" s="227">
        <f t="shared" si="0"/>
        <v>-58280</v>
      </c>
    </row>
    <row r="11" spans="2:11" s="4" customFormat="1" ht="15" customHeight="1" hidden="1" outlineLevel="2">
      <c r="B11" s="226">
        <v>12200</v>
      </c>
      <c r="C11" s="132" t="s">
        <v>46</v>
      </c>
      <c r="D11" s="96" t="s">
        <v>30</v>
      </c>
      <c r="E11" s="133" t="s">
        <v>71</v>
      </c>
      <c r="F11" s="34">
        <f>VLOOKUP(D11,Jan!$D$12:$I$45,3,FALSE)</f>
        <v>67.05419590163935</v>
      </c>
      <c r="G11" s="210">
        <f>VLOOKUP(D11,Jan!$D$12:$I$45,6,FALSE)</f>
        <v>980880</v>
      </c>
      <c r="H11" s="79">
        <v>77.03</v>
      </c>
      <c r="I11" s="98">
        <v>939766</v>
      </c>
      <c r="J11" s="98">
        <v>325.33</v>
      </c>
      <c r="K11" s="227">
        <f t="shared" si="0"/>
        <v>-40788.67000000004</v>
      </c>
    </row>
    <row r="12" spans="2:11" s="4" customFormat="1" ht="15" customHeight="1" hidden="1" outlineLevel="2">
      <c r="B12" s="226">
        <v>12000</v>
      </c>
      <c r="C12" s="134" t="s">
        <v>82</v>
      </c>
      <c r="D12" s="97" t="s">
        <v>85</v>
      </c>
      <c r="E12" s="133" t="s">
        <v>119</v>
      </c>
      <c r="F12" s="34">
        <f>VLOOKUP(D12,Jan!$D$12:$I$45,3,FALSE)</f>
        <v>39.8285</v>
      </c>
      <c r="G12" s="210">
        <f>VLOOKUP(D12,Jan!$D$12:$I$45,6,FALSE)</f>
        <v>618720</v>
      </c>
      <c r="H12" s="79">
        <v>46.44</v>
      </c>
      <c r="I12" s="98">
        <v>557280</v>
      </c>
      <c r="J12" s="98"/>
      <c r="K12" s="227">
        <f t="shared" si="0"/>
        <v>-61440</v>
      </c>
    </row>
    <row r="13" spans="2:11" s="4" customFormat="1" ht="15" customHeight="1" hidden="1" outlineLevel="2">
      <c r="B13" s="226">
        <v>9100</v>
      </c>
      <c r="C13" s="132" t="s">
        <v>16</v>
      </c>
      <c r="D13" s="96" t="s">
        <v>17</v>
      </c>
      <c r="E13" s="133" t="s">
        <v>71</v>
      </c>
      <c r="F13" s="34">
        <f>VLOOKUP(D13,Jan!$D$12:$I$45,3,FALSE)</f>
        <v>41.478257142857146</v>
      </c>
      <c r="G13" s="210">
        <f>VLOOKUP(D13,Jan!$D$12:$I$45,6,FALSE)</f>
        <v>501683</v>
      </c>
      <c r="H13" s="79">
        <v>50.37</v>
      </c>
      <c r="I13" s="98">
        <v>458367</v>
      </c>
      <c r="J13" s="98">
        <v>4914</v>
      </c>
      <c r="K13" s="227">
        <f t="shared" si="0"/>
        <v>-38402</v>
      </c>
    </row>
    <row r="14" spans="2:11" s="4" customFormat="1" ht="15" customHeight="1" hidden="1" outlineLevel="2">
      <c r="B14" s="226">
        <v>14000</v>
      </c>
      <c r="C14" s="132" t="s">
        <v>111</v>
      </c>
      <c r="D14" s="96" t="s">
        <v>101</v>
      </c>
      <c r="E14" s="133" t="s">
        <v>119</v>
      </c>
      <c r="F14" s="34">
        <f>VLOOKUP(D14,Jan!$D$12:$I$45,3,FALSE)</f>
        <v>42.784299999999995</v>
      </c>
      <c r="G14" s="210">
        <f>VLOOKUP(D14,Jan!$D$12:$I$45,6,FALSE)</f>
        <v>642040</v>
      </c>
      <c r="H14" s="79">
        <v>47.19</v>
      </c>
      <c r="I14" s="98">
        <v>660660</v>
      </c>
      <c r="J14" s="98"/>
      <c r="K14" s="227">
        <f t="shared" si="0"/>
        <v>18620</v>
      </c>
    </row>
    <row r="15" spans="2:11" s="4" customFormat="1" ht="15" customHeight="1" hidden="1" outlineLevel="2">
      <c r="B15" s="226">
        <v>7000</v>
      </c>
      <c r="C15" s="132" t="s">
        <v>108</v>
      </c>
      <c r="D15" s="96" t="s">
        <v>98</v>
      </c>
      <c r="E15" s="133" t="s">
        <v>74</v>
      </c>
      <c r="F15" s="34">
        <f>VLOOKUP(D15,Jan!$D$12:$I$45,3,FALSE)</f>
        <v>52.5255</v>
      </c>
      <c r="G15" s="210">
        <f>VLOOKUP(D15,Jan!$D$12:$I$45,6,FALSE)</f>
        <v>374640</v>
      </c>
      <c r="H15" s="79">
        <v>51.82</v>
      </c>
      <c r="I15" s="98">
        <v>362740</v>
      </c>
      <c r="J15" s="98"/>
      <c r="K15" s="227">
        <f t="shared" si="0"/>
        <v>-11900</v>
      </c>
    </row>
    <row r="16" spans="2:11" s="4" customFormat="1" ht="15" customHeight="1" hidden="1" outlineLevel="2">
      <c r="B16" s="226">
        <v>7400</v>
      </c>
      <c r="C16" s="132" t="s">
        <v>47</v>
      </c>
      <c r="D16" s="96" t="s">
        <v>18</v>
      </c>
      <c r="E16" s="133" t="s">
        <v>70</v>
      </c>
      <c r="F16" s="34">
        <f>VLOOKUP(D16,Jan!$D$12:$I$45,3,FALSE)</f>
        <v>47.38666486486487</v>
      </c>
      <c r="G16" s="210">
        <f>VLOOKUP(D16,Jan!$D$12:$I$45,6,FALSE)</f>
        <v>548340</v>
      </c>
      <c r="H16" s="79">
        <v>71.68</v>
      </c>
      <c r="I16" s="98">
        <v>530432</v>
      </c>
      <c r="J16" s="98"/>
      <c r="K16" s="227">
        <f t="shared" si="0"/>
        <v>-17908</v>
      </c>
    </row>
    <row r="17" spans="2:11" s="4" customFormat="1" ht="15" customHeight="1" hidden="1" outlineLevel="2">
      <c r="B17" s="226">
        <v>7000</v>
      </c>
      <c r="C17" s="132" t="s">
        <v>114</v>
      </c>
      <c r="D17" s="96" t="s">
        <v>104</v>
      </c>
      <c r="E17" s="133" t="s">
        <v>72</v>
      </c>
      <c r="F17" s="34">
        <f>VLOOKUP(D17,Jan!$D$12:$I$45,3,FALSE)</f>
        <v>82.5374</v>
      </c>
      <c r="G17" s="210">
        <f>VLOOKUP(D17,Jan!$D$12:$I$45,6,FALSE)</f>
        <v>611590</v>
      </c>
      <c r="H17" s="79">
        <v>84.41</v>
      </c>
      <c r="I17" s="98">
        <v>590870</v>
      </c>
      <c r="J17" s="98"/>
      <c r="K17" s="227">
        <f t="shared" si="0"/>
        <v>-20720</v>
      </c>
    </row>
    <row r="18" spans="2:11" s="4" customFormat="1" ht="15" customHeight="1" hidden="1" outlineLevel="2">
      <c r="B18" s="226">
        <v>8900</v>
      </c>
      <c r="C18" s="132" t="s">
        <v>19</v>
      </c>
      <c r="D18" s="96" t="s">
        <v>20</v>
      </c>
      <c r="E18" s="133" t="s">
        <v>73</v>
      </c>
      <c r="F18" s="34">
        <f>VLOOKUP(D18,Jan!$D$12:$I$45,3,FALSE)</f>
        <v>33.49816179775281</v>
      </c>
      <c r="G18" s="210">
        <f>VLOOKUP(D18,Jan!$D$12:$I$45,6,FALSE)</f>
        <v>320845</v>
      </c>
      <c r="H18" s="79">
        <v>34.91</v>
      </c>
      <c r="I18" s="98">
        <v>310699</v>
      </c>
      <c r="J18" s="98"/>
      <c r="K18" s="227">
        <f t="shared" si="0"/>
        <v>-10146</v>
      </c>
    </row>
    <row r="19" spans="2:11" s="4" customFormat="1" ht="15" hidden="1" outlineLevel="2">
      <c r="B19" s="226">
        <v>15300</v>
      </c>
      <c r="C19" s="132" t="s">
        <v>110</v>
      </c>
      <c r="D19" s="96" t="s">
        <v>100</v>
      </c>
      <c r="E19" s="133" t="s">
        <v>70</v>
      </c>
      <c r="F19" s="34">
        <f>VLOOKUP(D19,Jan!$D$12:$I$45,3,FALSE)</f>
        <v>33.8624</v>
      </c>
      <c r="G19" s="210">
        <f>VLOOKUP(D19,Jan!$D$12:$I$45,6,FALSE)</f>
        <v>451962</v>
      </c>
      <c r="H19" s="79">
        <v>30.92</v>
      </c>
      <c r="I19" s="98">
        <v>473076</v>
      </c>
      <c r="J19" s="98"/>
      <c r="K19" s="227">
        <f t="shared" si="0"/>
        <v>21114</v>
      </c>
    </row>
    <row r="20" spans="2:11" s="4" customFormat="1" ht="15" hidden="1" outlineLevel="2">
      <c r="B20" s="226">
        <v>20400</v>
      </c>
      <c r="C20" s="132" t="s">
        <v>32</v>
      </c>
      <c r="D20" s="96" t="s">
        <v>33</v>
      </c>
      <c r="E20" s="133" t="s">
        <v>120</v>
      </c>
      <c r="F20" s="34">
        <f>VLOOKUP(D20,Jan!$D$12:$I$45,3,FALSE)</f>
        <v>24.811679411764707</v>
      </c>
      <c r="G20" s="210">
        <f>VLOOKUP(D20,Jan!$D$12:$I$45,6,FALSE)</f>
        <v>882912</v>
      </c>
      <c r="H20" s="79">
        <v>39.35</v>
      </c>
      <c r="I20" s="98">
        <v>802740</v>
      </c>
      <c r="J20" s="98"/>
      <c r="K20" s="227">
        <f t="shared" si="0"/>
        <v>-80172</v>
      </c>
    </row>
    <row r="21" spans="2:11" s="4" customFormat="1" ht="15" hidden="1" outlineLevel="2">
      <c r="B21" s="226">
        <v>2900</v>
      </c>
      <c r="C21" s="132" t="s">
        <v>109</v>
      </c>
      <c r="D21" s="96" t="s">
        <v>99</v>
      </c>
      <c r="E21" s="133" t="s">
        <v>75</v>
      </c>
      <c r="F21" s="34">
        <f>VLOOKUP(D21,Jan!$D$12:$I$45,3,FALSE)</f>
        <v>32.6703</v>
      </c>
      <c r="G21" s="210">
        <f>VLOOKUP(D21,Jan!$D$12:$I$45,6,FALSE)</f>
        <v>104342</v>
      </c>
      <c r="H21" s="79">
        <v>35.02</v>
      </c>
      <c r="I21" s="98">
        <v>101558</v>
      </c>
      <c r="J21" s="98"/>
      <c r="K21" s="227">
        <f t="shared" si="0"/>
        <v>-2784</v>
      </c>
    </row>
    <row r="22" spans="2:11" s="4" customFormat="1" ht="15" hidden="1" outlineLevel="2">
      <c r="B22" s="226">
        <v>375</v>
      </c>
      <c r="C22" s="132" t="s">
        <v>115</v>
      </c>
      <c r="D22" s="96" t="s">
        <v>116</v>
      </c>
      <c r="E22" s="133" t="s">
        <v>119</v>
      </c>
      <c r="F22" s="34">
        <f>VLOOKUP(D22,Jan!$D$12:$I$45,3,FALSE)</f>
        <v>25.176906666666667</v>
      </c>
      <c r="G22" s="210">
        <f>VLOOKUP(D22,Jan!$D$12:$I$45,6,FALSE)</f>
        <v>12157.5</v>
      </c>
      <c r="H22" s="79">
        <v>33.99</v>
      </c>
      <c r="I22" s="98">
        <v>12746.25</v>
      </c>
      <c r="J22" s="98"/>
      <c r="K22" s="227">
        <f t="shared" si="0"/>
        <v>588.75</v>
      </c>
    </row>
    <row r="23" spans="2:11" s="4" customFormat="1" ht="15" hidden="1" outlineLevel="2">
      <c r="B23" s="226">
        <v>23900</v>
      </c>
      <c r="C23" s="132" t="s">
        <v>91</v>
      </c>
      <c r="D23" s="96" t="s">
        <v>50</v>
      </c>
      <c r="E23" s="133" t="s">
        <v>120</v>
      </c>
      <c r="F23" s="34">
        <f>VLOOKUP(D23,Jan!$D$12:$I$45,3,FALSE)</f>
        <v>34.438203765690375</v>
      </c>
      <c r="G23" s="210">
        <f>VLOOKUP(D23,Jan!$D$12:$I$45,6,FALSE)</f>
        <v>1386200</v>
      </c>
      <c r="H23" s="79">
        <v>54.26</v>
      </c>
      <c r="I23" s="98">
        <v>1296814</v>
      </c>
      <c r="J23" s="98"/>
      <c r="K23" s="227">
        <f t="shared" si="0"/>
        <v>-89386</v>
      </c>
    </row>
    <row r="24" spans="2:11" s="4" customFormat="1" ht="15" hidden="1" outlineLevel="2">
      <c r="B24" s="226">
        <v>17400</v>
      </c>
      <c r="C24" s="134" t="s">
        <v>48</v>
      </c>
      <c r="D24" s="97" t="s">
        <v>34</v>
      </c>
      <c r="E24" s="133" t="s">
        <v>72</v>
      </c>
      <c r="F24" s="34">
        <f>VLOOKUP(D24,Jan!$D$12:$I$45,3,FALSE)</f>
        <v>60.2191908045977</v>
      </c>
      <c r="G24" s="210">
        <f>VLOOKUP(D24,Jan!$D$12:$I$45,6,FALSE)</f>
        <v>1162320</v>
      </c>
      <c r="H24" s="79">
        <v>62.93</v>
      </c>
      <c r="I24" s="98">
        <v>1094982</v>
      </c>
      <c r="J24" s="98"/>
      <c r="K24" s="227">
        <f t="shared" si="0"/>
        <v>-67338</v>
      </c>
    </row>
    <row r="25" spans="2:11" s="4" customFormat="1" ht="15" hidden="1" outlineLevel="2">
      <c r="B25" s="226">
        <v>10500</v>
      </c>
      <c r="C25" s="134" t="s">
        <v>93</v>
      </c>
      <c r="D25" s="97" t="s">
        <v>29</v>
      </c>
      <c r="E25" s="133" t="s">
        <v>73</v>
      </c>
      <c r="F25" s="34">
        <f>VLOOKUP(D25,Jan!$D$12:$I$45,3,FALSE)</f>
        <v>44.296197142857146</v>
      </c>
      <c r="G25" s="210">
        <f>VLOOKUP(D25,Jan!$D$12:$I$45,6,FALSE)</f>
        <v>864570</v>
      </c>
      <c r="H25" s="79">
        <v>86.96</v>
      </c>
      <c r="I25" s="98">
        <v>913080</v>
      </c>
      <c r="J25" s="98"/>
      <c r="K25" s="227">
        <f t="shared" si="0"/>
        <v>48510</v>
      </c>
    </row>
    <row r="26" spans="2:11" s="4" customFormat="1" ht="15" hidden="1" outlineLevel="2">
      <c r="B26" s="226">
        <v>9000</v>
      </c>
      <c r="C26" s="132" t="s">
        <v>51</v>
      </c>
      <c r="D26" s="96" t="s">
        <v>52</v>
      </c>
      <c r="E26" s="133" t="s">
        <v>120</v>
      </c>
      <c r="F26" s="34">
        <f>VLOOKUP(D26,Jan!$D$12:$I$45,3,FALSE)</f>
        <v>48.84659444444444</v>
      </c>
      <c r="G26" s="210">
        <f>VLOOKUP(D26,Jan!$D$12:$I$45,6,FALSE)</f>
        <v>1003950</v>
      </c>
      <c r="H26" s="79">
        <v>107.18</v>
      </c>
      <c r="I26" s="98">
        <v>964620</v>
      </c>
      <c r="J26" s="98">
        <v>810</v>
      </c>
      <c r="K26" s="227">
        <f t="shared" si="0"/>
        <v>-38520</v>
      </c>
    </row>
    <row r="27" spans="2:11" s="4" customFormat="1" ht="15" hidden="1" outlineLevel="2">
      <c r="B27" s="226">
        <v>13100</v>
      </c>
      <c r="C27" s="132" t="s">
        <v>44</v>
      </c>
      <c r="D27" s="96" t="s">
        <v>45</v>
      </c>
      <c r="E27" s="133" t="s">
        <v>71</v>
      </c>
      <c r="F27" s="34">
        <f>VLOOKUP(D27,Jan!$D$12:$I$45,3,FALSE)</f>
        <v>62.004166412213735</v>
      </c>
      <c r="G27" s="210">
        <f>VLOOKUP(D27,Jan!$D$12:$I$45,6,FALSE)</f>
        <v>1225636</v>
      </c>
      <c r="H27" s="79">
        <v>83.68</v>
      </c>
      <c r="I27" s="98">
        <v>1096208</v>
      </c>
      <c r="J27" s="98"/>
      <c r="K27" s="227">
        <f t="shared" si="0"/>
        <v>-129428</v>
      </c>
    </row>
    <row r="28" spans="2:11" s="4" customFormat="1" ht="15" hidden="1" outlineLevel="2">
      <c r="B28" s="226">
        <v>56600</v>
      </c>
      <c r="C28" s="132" t="s">
        <v>21</v>
      </c>
      <c r="D28" s="96" t="s">
        <v>22</v>
      </c>
      <c r="E28" s="133" t="s">
        <v>120</v>
      </c>
      <c r="F28" s="34">
        <f>VLOOKUP(D28,Jan!$D$12:$I$45,3,FALSE)</f>
        <v>27.702274911660776</v>
      </c>
      <c r="G28" s="210">
        <f>VLOOKUP(D28,Jan!$D$12:$I$45,6,FALSE)</f>
        <v>1746676</v>
      </c>
      <c r="H28" s="79">
        <v>28.17</v>
      </c>
      <c r="I28" s="98">
        <v>1594422</v>
      </c>
      <c r="J28" s="98"/>
      <c r="K28" s="227">
        <f t="shared" si="0"/>
        <v>-152254</v>
      </c>
    </row>
    <row r="29" spans="2:11" s="4" customFormat="1" ht="15" hidden="1" outlineLevel="2">
      <c r="B29" s="226">
        <v>9300</v>
      </c>
      <c r="C29" s="132" t="s">
        <v>53</v>
      </c>
      <c r="D29" s="96" t="s">
        <v>54</v>
      </c>
      <c r="E29" s="133" t="s">
        <v>118</v>
      </c>
      <c r="F29" s="34">
        <f>VLOOKUP(D29,Jan!$D$12:$I$45,3,FALSE)</f>
        <v>21.04</v>
      </c>
      <c r="G29" s="210">
        <f>VLOOKUP(D29,Jan!$D$12:$I$45,6,FALSE)</f>
        <v>165819</v>
      </c>
      <c r="H29" s="79">
        <v>19.3</v>
      </c>
      <c r="I29" s="98">
        <v>179490</v>
      </c>
      <c r="J29" s="98"/>
      <c r="K29" s="227">
        <f t="shared" si="0"/>
        <v>13671</v>
      </c>
    </row>
    <row r="30" spans="2:11" s="4" customFormat="1" ht="15" hidden="1" outlineLevel="2">
      <c r="B30" s="226">
        <v>14800</v>
      </c>
      <c r="C30" s="132" t="s">
        <v>55</v>
      </c>
      <c r="D30" s="96" t="s">
        <v>56</v>
      </c>
      <c r="E30" s="133" t="s">
        <v>72</v>
      </c>
      <c r="F30" s="34">
        <f>VLOOKUP(D30,Jan!$D$12:$I$45,3,FALSE)</f>
        <v>43.7784</v>
      </c>
      <c r="G30" s="210">
        <f>VLOOKUP(D30,Jan!$D$12:$I$45,6,FALSE)</f>
        <v>916712</v>
      </c>
      <c r="H30" s="79">
        <v>62.02</v>
      </c>
      <c r="I30" s="98">
        <v>917896</v>
      </c>
      <c r="J30" s="98"/>
      <c r="K30" s="227">
        <f t="shared" si="0"/>
        <v>1184</v>
      </c>
    </row>
    <row r="31" spans="2:11" s="4" customFormat="1" ht="15" hidden="1" outlineLevel="2">
      <c r="B31" s="226">
        <v>3900</v>
      </c>
      <c r="C31" s="134" t="s">
        <v>42</v>
      </c>
      <c r="D31" s="97" t="s">
        <v>43</v>
      </c>
      <c r="E31" s="133" t="s">
        <v>75</v>
      </c>
      <c r="F31" s="34">
        <f>VLOOKUP(D31,Jan!$D$12:$I$45,3,FALSE)</f>
        <v>30.085502564102566</v>
      </c>
      <c r="G31" s="210">
        <f>VLOOKUP(D31,Jan!$D$12:$I$45,6,FALSE)</f>
        <v>192270</v>
      </c>
      <c r="H31" s="79">
        <v>48.33</v>
      </c>
      <c r="I31" s="98">
        <v>188487</v>
      </c>
      <c r="J31" s="98"/>
      <c r="K31" s="227">
        <f t="shared" si="0"/>
        <v>-3783</v>
      </c>
    </row>
    <row r="32" spans="2:11" s="4" customFormat="1" ht="15" hidden="1" outlineLevel="2">
      <c r="B32" s="226">
        <v>25000</v>
      </c>
      <c r="C32" s="132" t="s">
        <v>107</v>
      </c>
      <c r="D32" s="96" t="s">
        <v>97</v>
      </c>
      <c r="E32" s="133" t="s">
        <v>72</v>
      </c>
      <c r="F32" s="34">
        <f>VLOOKUP(D32,Jan!$D$12:$I$45,3,FALSE)</f>
        <v>32.1087</v>
      </c>
      <c r="G32" s="210">
        <f>VLOOKUP(D32,Jan!$D$12:$I$45,6,FALSE)</f>
        <v>877500</v>
      </c>
      <c r="H32" s="79">
        <v>35.56</v>
      </c>
      <c r="I32" s="98">
        <v>889000</v>
      </c>
      <c r="J32" s="98"/>
      <c r="K32" s="227">
        <f t="shared" si="0"/>
        <v>11500</v>
      </c>
    </row>
    <row r="33" spans="2:11" s="4" customFormat="1" ht="15" hidden="1" outlineLevel="2">
      <c r="B33" s="226">
        <v>7100</v>
      </c>
      <c r="C33" s="132" t="s">
        <v>113</v>
      </c>
      <c r="D33" s="96" t="s">
        <v>103</v>
      </c>
      <c r="E33" s="133" t="s">
        <v>73</v>
      </c>
      <c r="F33" s="34">
        <f>VLOOKUP(D33,Jan!$D$12:$I$45,3,FALSE)</f>
        <v>90.10610000000001</v>
      </c>
      <c r="G33" s="210">
        <f>VLOOKUP(D33,Jan!$D$12:$I$45,6,FALSE)</f>
        <v>717100</v>
      </c>
      <c r="H33" s="79">
        <v>98.58</v>
      </c>
      <c r="I33" s="98">
        <v>699918</v>
      </c>
      <c r="J33" s="98"/>
      <c r="K33" s="227">
        <f t="shared" si="0"/>
        <v>-17182</v>
      </c>
    </row>
    <row r="34" spans="2:11" s="4" customFormat="1" ht="15" hidden="1" outlineLevel="2">
      <c r="B34" s="226">
        <v>12400</v>
      </c>
      <c r="C34" s="134" t="s">
        <v>86</v>
      </c>
      <c r="D34" s="97" t="s">
        <v>87</v>
      </c>
      <c r="E34" s="133" t="s">
        <v>71</v>
      </c>
      <c r="F34" s="34">
        <f>VLOOKUP(D34,Jan!$D$12:$I$45,3,FALSE)</f>
        <v>32.4217</v>
      </c>
      <c r="G34" s="210">
        <f>VLOOKUP(D34,Jan!$D$12:$I$45,6,FALSE)</f>
        <v>441440</v>
      </c>
      <c r="H34" s="79">
        <v>35.66</v>
      </c>
      <c r="I34" s="98">
        <v>442184</v>
      </c>
      <c r="J34" s="98"/>
      <c r="K34" s="227">
        <f t="shared" si="0"/>
        <v>744</v>
      </c>
    </row>
    <row r="35" spans="2:11" s="4" customFormat="1" ht="15" hidden="1" outlineLevel="2">
      <c r="B35" s="226">
        <v>16500</v>
      </c>
      <c r="C35" s="134" t="s">
        <v>83</v>
      </c>
      <c r="D35" s="97" t="s">
        <v>84</v>
      </c>
      <c r="E35" s="133" t="s">
        <v>70</v>
      </c>
      <c r="F35" s="34">
        <f>VLOOKUP(D35,Jan!$D$12:$I$45,3,FALSE)</f>
        <v>62.867200000000004</v>
      </c>
      <c r="G35" s="210">
        <f>VLOOKUP(D35,Jan!$D$12:$I$45,6,FALSE)</f>
        <v>895620</v>
      </c>
      <c r="H35" s="79">
        <v>57.54</v>
      </c>
      <c r="I35" s="98">
        <v>949410</v>
      </c>
      <c r="J35" s="98"/>
      <c r="K35" s="227">
        <f t="shared" si="0"/>
        <v>53790</v>
      </c>
    </row>
    <row r="36" spans="2:11" s="4" customFormat="1" ht="15" hidden="1" outlineLevel="2">
      <c r="B36" s="226">
        <v>7500</v>
      </c>
      <c r="C36" s="134" t="s">
        <v>23</v>
      </c>
      <c r="D36" s="97" t="s">
        <v>24</v>
      </c>
      <c r="E36" s="133" t="s">
        <v>118</v>
      </c>
      <c r="F36" s="34">
        <f>VLOOKUP(D36,Jan!$D$12:$I$45,3,FALSE)</f>
        <v>33.079830666666666</v>
      </c>
      <c r="G36" s="210">
        <f>VLOOKUP(D36,Jan!$D$12:$I$45,6,FALSE)</f>
        <v>288900</v>
      </c>
      <c r="H36" s="79">
        <v>37.4</v>
      </c>
      <c r="I36" s="98">
        <v>280500</v>
      </c>
      <c r="J36" s="98">
        <v>3037.5</v>
      </c>
      <c r="K36" s="227">
        <f t="shared" si="0"/>
        <v>-5362.5</v>
      </c>
    </row>
    <row r="37" spans="2:11" s="4" customFormat="1" ht="15" hidden="1" outlineLevel="2">
      <c r="B37" s="226">
        <v>15850</v>
      </c>
      <c r="C37" s="134" t="s">
        <v>37</v>
      </c>
      <c r="D37" s="97" t="s">
        <v>38</v>
      </c>
      <c r="E37" s="133" t="s">
        <v>119</v>
      </c>
      <c r="F37" s="34">
        <f>VLOOKUP(D37,Jan!$D$12:$I$45,3,FALSE)</f>
        <v>41.48155394321767</v>
      </c>
      <c r="G37" s="210">
        <f>VLOOKUP(D37,Jan!$D$12:$I$45,6,FALSE)</f>
        <v>645570.5</v>
      </c>
      <c r="H37" s="79">
        <v>39.56</v>
      </c>
      <c r="I37" s="98">
        <v>627026</v>
      </c>
      <c r="J37" s="98"/>
      <c r="K37" s="227">
        <f t="shared" si="0"/>
        <v>-18544.5</v>
      </c>
    </row>
    <row r="38" spans="2:11" s="4" customFormat="1" ht="15" hidden="1" outlineLevel="2">
      <c r="B38" s="226">
        <v>9300</v>
      </c>
      <c r="C38" s="134" t="s">
        <v>88</v>
      </c>
      <c r="D38" s="97" t="s">
        <v>89</v>
      </c>
      <c r="E38" s="133" t="s">
        <v>72</v>
      </c>
      <c r="F38" s="34">
        <f>VLOOKUP(D38,Jan!$D$12:$I$45,3,FALSE)</f>
        <v>76.7268</v>
      </c>
      <c r="G38" s="210">
        <f>VLOOKUP(D38,Jan!$D$12:$I$45,6,FALSE)</f>
        <v>728934</v>
      </c>
      <c r="H38" s="79">
        <v>79.39</v>
      </c>
      <c r="I38" s="98">
        <v>738327</v>
      </c>
      <c r="J38" s="98"/>
      <c r="K38" s="227">
        <f t="shared" si="0"/>
        <v>9393</v>
      </c>
    </row>
    <row r="39" spans="2:11" s="4" customFormat="1" ht="15" hidden="1" outlineLevel="2">
      <c r="B39" s="226">
        <v>44618</v>
      </c>
      <c r="C39" s="134" t="s">
        <v>81</v>
      </c>
      <c r="D39" s="97" t="s">
        <v>80</v>
      </c>
      <c r="E39" s="133" t="s">
        <v>118</v>
      </c>
      <c r="F39" s="34">
        <f>VLOOKUP(D39,Jan!$D$12:$I$45,3,FALSE)</f>
        <v>13.575000896499171</v>
      </c>
      <c r="G39" s="239">
        <f>VLOOKUP(D39,Jan!$D$12:$I$45,6,FALSE)</f>
        <v>663915.84</v>
      </c>
      <c r="H39" s="240">
        <v>15.05</v>
      </c>
      <c r="I39" s="241">
        <v>671500.9</v>
      </c>
      <c r="J39" s="241"/>
      <c r="K39" s="242">
        <f t="shared" si="0"/>
        <v>7585.060000000056</v>
      </c>
    </row>
    <row r="40" spans="2:11" s="4" customFormat="1" ht="15" hidden="1" outlineLevel="2">
      <c r="B40" s="226"/>
      <c r="C40" s="134"/>
      <c r="D40" s="97"/>
      <c r="E40" s="133"/>
      <c r="F40" s="34"/>
      <c r="G40" s="210"/>
      <c r="H40" s="79"/>
      <c r="I40" s="98"/>
      <c r="J40" s="98"/>
      <c r="K40" s="227"/>
    </row>
    <row r="41" spans="2:11" s="4" customFormat="1" ht="16.5" customHeight="1" hidden="1" outlineLevel="1" collapsed="1">
      <c r="B41" s="51">
        <v>34</v>
      </c>
      <c r="C41" s="52"/>
      <c r="D41" s="52"/>
      <c r="E41" s="52"/>
      <c r="F41" s="23"/>
      <c r="G41" s="211">
        <f>SUM(G6:G39)</f>
        <v>24121977.84</v>
      </c>
      <c r="H41" s="53"/>
      <c r="I41" s="100">
        <f>SUM(I6:I39)</f>
        <v>23311687.15</v>
      </c>
      <c r="J41" s="100">
        <f>SUM(J6:J39)</f>
        <v>9086.83</v>
      </c>
      <c r="K41" s="228">
        <f>SUM(K6:K39)</f>
        <v>-801203.86</v>
      </c>
    </row>
    <row r="42" spans="2:11" s="4" customFormat="1" ht="15" hidden="1" outlineLevel="1">
      <c r="B42" s="12"/>
      <c r="C42" s="132" t="s">
        <v>26</v>
      </c>
      <c r="D42" s="22"/>
      <c r="E42" s="22"/>
      <c r="F42" s="57"/>
      <c r="G42" s="235">
        <f>Jan!I49</f>
        <v>395522.02</v>
      </c>
      <c r="H42" s="236"/>
      <c r="I42" s="235">
        <v>406253.02</v>
      </c>
      <c r="J42" s="237"/>
      <c r="K42" s="238">
        <v>1644.17</v>
      </c>
    </row>
    <row r="43" spans="2:11" s="4" customFormat="1" ht="15" customHeight="1" collapsed="1">
      <c r="B43" s="12"/>
      <c r="C43" s="234" t="s">
        <v>27</v>
      </c>
      <c r="D43" s="64"/>
      <c r="E43" s="64"/>
      <c r="F43" s="65"/>
      <c r="G43" s="112">
        <f>G42+G41</f>
        <v>24517499.86</v>
      </c>
      <c r="H43" s="53" t="s">
        <v>14</v>
      </c>
      <c r="I43" s="112">
        <f>I42+I41</f>
        <v>23717940.169999998</v>
      </c>
      <c r="J43" s="112"/>
      <c r="K43" s="228">
        <f>K41+K42</f>
        <v>-799559.69</v>
      </c>
    </row>
    <row r="44" spans="2:11" s="4" customFormat="1" ht="15" customHeight="1" thickBot="1">
      <c r="B44" s="69"/>
      <c r="C44" s="229"/>
      <c r="D44" s="229"/>
      <c r="E44" s="229"/>
      <c r="F44" s="230"/>
      <c r="G44" s="231"/>
      <c r="H44" s="232"/>
      <c r="I44" s="231"/>
      <c r="J44" s="231"/>
      <c r="K44" s="233"/>
    </row>
    <row r="45" spans="7:10" ht="12.75">
      <c r="G45" s="75"/>
      <c r="H45" s="73"/>
      <c r="I45" s="74"/>
      <c r="J45" s="74"/>
    </row>
    <row r="46" spans="6:10" ht="12.75">
      <c r="F46" s="3"/>
      <c r="H46" s="73"/>
      <c r="I46" s="74"/>
      <c r="J46" s="74"/>
    </row>
    <row r="47" spans="2:7" ht="15">
      <c r="B47" s="243"/>
      <c r="C47" s="244" t="s">
        <v>151</v>
      </c>
      <c r="D47" s="245"/>
      <c r="E47" s="74"/>
      <c r="F47" s="74"/>
      <c r="G47" s="76"/>
    </row>
    <row r="48" spans="2:6" ht="15">
      <c r="B48" s="244" t="s">
        <v>92</v>
      </c>
      <c r="C48" s="243" t="s">
        <v>150</v>
      </c>
      <c r="D48" s="246" t="s">
        <v>152</v>
      </c>
      <c r="E48" s="74"/>
      <c r="F48" s="74"/>
    </row>
    <row r="49" spans="2:4" ht="15">
      <c r="B49" s="243" t="s">
        <v>119</v>
      </c>
      <c r="C49" s="247">
        <v>1918488</v>
      </c>
      <c r="D49" s="248">
        <v>1857712.25</v>
      </c>
    </row>
    <row r="50" spans="2:6" ht="15">
      <c r="B50" s="249" t="s">
        <v>117</v>
      </c>
      <c r="C50" s="250">
        <v>1640646</v>
      </c>
      <c r="D50" s="251">
        <v>1580692</v>
      </c>
      <c r="E50" s="74"/>
      <c r="F50" s="74"/>
    </row>
    <row r="51" spans="2:4" ht="15">
      <c r="B51" s="249" t="s">
        <v>70</v>
      </c>
      <c r="C51" s="250">
        <v>1895922</v>
      </c>
      <c r="D51" s="251">
        <v>1952918</v>
      </c>
    </row>
    <row r="52" spans="2:4" ht="15">
      <c r="B52" s="249" t="s">
        <v>71</v>
      </c>
      <c r="C52" s="250">
        <v>4074369</v>
      </c>
      <c r="D52" s="251">
        <v>3802975</v>
      </c>
    </row>
    <row r="53" spans="2:4" ht="15">
      <c r="B53" s="249" t="s">
        <v>72</v>
      </c>
      <c r="C53" s="250">
        <v>4297056</v>
      </c>
      <c r="D53" s="251">
        <v>4231075</v>
      </c>
    </row>
    <row r="54" spans="2:4" ht="15">
      <c r="B54" s="249" t="s">
        <v>73</v>
      </c>
      <c r="C54" s="250">
        <v>2780548</v>
      </c>
      <c r="D54" s="251">
        <v>2747500</v>
      </c>
    </row>
    <row r="55" spans="2:4" ht="15">
      <c r="B55" s="249" t="s">
        <v>120</v>
      </c>
      <c r="C55" s="250">
        <v>5019738</v>
      </c>
      <c r="D55" s="251">
        <v>4658596</v>
      </c>
    </row>
    <row r="56" spans="2:4" ht="15">
      <c r="B56" s="249" t="s">
        <v>74</v>
      </c>
      <c r="C56" s="250">
        <v>374640</v>
      </c>
      <c r="D56" s="251">
        <v>362740</v>
      </c>
    </row>
    <row r="57" spans="2:4" ht="15">
      <c r="B57" s="249" t="s">
        <v>118</v>
      </c>
      <c r="C57" s="250">
        <v>1823958.84</v>
      </c>
      <c r="D57" s="251">
        <v>1827433.9</v>
      </c>
    </row>
    <row r="58" spans="2:4" ht="15">
      <c r="B58" s="249" t="s">
        <v>75</v>
      </c>
      <c r="C58" s="250">
        <v>296612</v>
      </c>
      <c r="D58" s="251">
        <v>290045</v>
      </c>
    </row>
    <row r="59" spans="2:4" ht="15">
      <c r="B59" s="252" t="s">
        <v>122</v>
      </c>
      <c r="C59" s="253">
        <v>24121977.84</v>
      </c>
      <c r="D59" s="254">
        <v>23311687.15</v>
      </c>
    </row>
    <row r="60" spans="2:8" ht="12.75">
      <c r="B60"/>
      <c r="C60"/>
      <c r="D60"/>
      <c r="E60"/>
      <c r="F60"/>
      <c r="G60"/>
      <c r="H60"/>
    </row>
    <row r="61" ht="12.75">
      <c r="H61" s="73"/>
    </row>
    <row r="62" ht="12.75">
      <c r="H62" s="73"/>
    </row>
    <row r="63" ht="12.75">
      <c r="H63" s="73"/>
    </row>
    <row r="64" ht="12.75">
      <c r="H64" s="73"/>
    </row>
    <row r="65" ht="12.75">
      <c r="H65" s="73"/>
    </row>
    <row r="66" ht="12.75">
      <c r="H66" s="73"/>
    </row>
    <row r="67" ht="12.75">
      <c r="H67" s="73"/>
    </row>
    <row r="68" ht="12.75">
      <c r="H68" s="73"/>
    </row>
    <row r="69" ht="12.75">
      <c r="H69" s="73"/>
    </row>
    <row r="70" ht="12.75">
      <c r="H70" s="73"/>
    </row>
    <row r="71" ht="12.75">
      <c r="H71" s="73"/>
    </row>
    <row r="72" ht="12.75">
      <c r="H72" s="73"/>
    </row>
    <row r="73" ht="12.75">
      <c r="H73" s="73"/>
    </row>
    <row r="74" ht="12.75">
      <c r="H74" s="73"/>
    </row>
    <row r="75" ht="12.75">
      <c r="H75" s="73"/>
    </row>
    <row r="76" ht="12.75">
      <c r="H76" s="73"/>
    </row>
    <row r="77" ht="12.75">
      <c r="H77" s="73"/>
    </row>
    <row r="78" ht="12.75">
      <c r="H78" s="73"/>
    </row>
    <row r="79" ht="12.75">
      <c r="H79" s="73"/>
    </row>
    <row r="80" ht="12.75">
      <c r="H80" s="73"/>
    </row>
    <row r="81" ht="12.75">
      <c r="H81" s="73"/>
    </row>
    <row r="82" ht="12.75">
      <c r="H82" s="73"/>
    </row>
    <row r="83" ht="12.75">
      <c r="H83" s="73"/>
    </row>
    <row r="84" ht="12.75">
      <c r="H84" s="73"/>
    </row>
    <row r="85" ht="12.75">
      <c r="H85" s="73"/>
    </row>
    <row r="86" ht="12.75">
      <c r="H86" s="73"/>
    </row>
    <row r="87" ht="12.75">
      <c r="H87" s="73"/>
    </row>
    <row r="88" ht="12.75">
      <c r="H88" s="73"/>
    </row>
    <row r="89" ht="12.75">
      <c r="H89" s="73"/>
    </row>
    <row r="90" ht="12.75">
      <c r="H90" s="73"/>
    </row>
    <row r="91" ht="12.75">
      <c r="H91" s="73"/>
    </row>
    <row r="92" ht="12.75">
      <c r="H92" s="73"/>
    </row>
    <row r="93" ht="12.75">
      <c r="H93" s="73"/>
    </row>
    <row r="94" ht="12.75">
      <c r="H94" s="73"/>
    </row>
    <row r="95" ht="12.75">
      <c r="H95" s="73"/>
    </row>
    <row r="96" ht="12.75">
      <c r="H96" s="73"/>
    </row>
    <row r="97" ht="12.75">
      <c r="H97" s="73"/>
    </row>
    <row r="98" ht="12.75">
      <c r="H98" s="73"/>
    </row>
    <row r="99" ht="12.75">
      <c r="H99" s="73"/>
    </row>
    <row r="100" ht="12.75">
      <c r="H100" s="73"/>
    </row>
    <row r="101" ht="12.75">
      <c r="H101" s="73"/>
    </row>
    <row r="102" ht="12.75">
      <c r="H102" s="73"/>
    </row>
    <row r="103" ht="12.75">
      <c r="H103" s="73"/>
    </row>
    <row r="104" ht="12.75">
      <c r="H104" s="73"/>
    </row>
    <row r="105" ht="12.75">
      <c r="H105" s="73"/>
    </row>
    <row r="106" ht="12.75">
      <c r="H106" s="73"/>
    </row>
    <row r="107" ht="12.75">
      <c r="H107" s="73"/>
    </row>
    <row r="108" ht="12.75">
      <c r="H108" s="73"/>
    </row>
    <row r="109" ht="12.75">
      <c r="H109" s="73"/>
    </row>
    <row r="110" ht="12.75">
      <c r="H110" s="73"/>
    </row>
    <row r="111" ht="12.75">
      <c r="H111" s="73"/>
    </row>
    <row r="112" ht="12.75">
      <c r="H112" s="73"/>
    </row>
    <row r="113" ht="12.75">
      <c r="H113" s="73"/>
    </row>
    <row r="114" ht="12.75">
      <c r="H114" s="73"/>
    </row>
    <row r="115" ht="12.75">
      <c r="H115" s="73"/>
    </row>
    <row r="116" ht="12.75">
      <c r="H116" s="73"/>
    </row>
    <row r="117" ht="12.75">
      <c r="H117" s="73"/>
    </row>
    <row r="118" ht="12.75">
      <c r="H118" s="73"/>
    </row>
    <row r="119" ht="12.75">
      <c r="H119" s="73"/>
    </row>
    <row r="120" ht="12.75">
      <c r="H120" s="73"/>
    </row>
    <row r="121" ht="12.75">
      <c r="H121" s="73"/>
    </row>
    <row r="122" ht="12.75">
      <c r="H122" s="73"/>
    </row>
    <row r="123" ht="12.75">
      <c r="H123" s="73"/>
    </row>
    <row r="124" ht="12.75">
      <c r="H124" s="73"/>
    </row>
    <row r="125" ht="12.75">
      <c r="H125" s="73"/>
    </row>
    <row r="126" ht="12.75">
      <c r="H126" s="73"/>
    </row>
    <row r="127" ht="12.75">
      <c r="H127" s="73"/>
    </row>
    <row r="128" ht="12.75">
      <c r="H128" s="73"/>
    </row>
    <row r="129" ht="12.75">
      <c r="H129" s="73"/>
    </row>
    <row r="130" ht="12.75">
      <c r="H130" s="73"/>
    </row>
    <row r="131" ht="12.75">
      <c r="H131" s="73"/>
    </row>
    <row r="132" ht="12.75">
      <c r="H132" s="73"/>
    </row>
    <row r="133" ht="12.75">
      <c r="H133" s="73"/>
    </row>
    <row r="134" ht="12.75">
      <c r="H134" s="73"/>
    </row>
    <row r="135" ht="12.75">
      <c r="H135" s="73"/>
    </row>
    <row r="136" ht="12.75">
      <c r="H136" s="73"/>
    </row>
    <row r="137" ht="12.75">
      <c r="H137" s="73"/>
    </row>
    <row r="138" ht="12.75">
      <c r="H138" s="73"/>
    </row>
    <row r="139" ht="12.75">
      <c r="H139" s="73"/>
    </row>
    <row r="140" ht="12.75">
      <c r="H140" s="73"/>
    </row>
    <row r="141" ht="12.75">
      <c r="H141" s="73"/>
    </row>
    <row r="142" ht="12.75">
      <c r="H142" s="73"/>
    </row>
    <row r="143" ht="12.75">
      <c r="H143" s="73"/>
    </row>
    <row r="144" ht="12.75">
      <c r="H144" s="73"/>
    </row>
    <row r="145" ht="12.75">
      <c r="H145" s="73"/>
    </row>
    <row r="146" ht="12.75">
      <c r="H146" s="73"/>
    </row>
    <row r="147" ht="12.75">
      <c r="H147" s="73"/>
    </row>
    <row r="148" ht="12.75">
      <c r="H148" s="73"/>
    </row>
    <row r="149" ht="12.75">
      <c r="H149" s="73"/>
    </row>
    <row r="150" ht="12.75">
      <c r="H150" s="73"/>
    </row>
    <row r="151" ht="12.75">
      <c r="H151" s="73"/>
    </row>
    <row r="152" ht="12.75">
      <c r="H152" s="73"/>
    </row>
    <row r="153" ht="12.75">
      <c r="H153" s="73"/>
    </row>
    <row r="154" ht="12.75">
      <c r="H154" s="73"/>
    </row>
    <row r="155" ht="12.75">
      <c r="H155" s="73"/>
    </row>
    <row r="156" ht="12.75">
      <c r="H156" s="73"/>
    </row>
    <row r="157" ht="12.75">
      <c r="H157" s="73"/>
    </row>
    <row r="158" ht="12.75">
      <c r="H158" s="73"/>
    </row>
    <row r="159" ht="12.75">
      <c r="H159" s="73"/>
    </row>
    <row r="160" ht="12.75">
      <c r="H160" s="73"/>
    </row>
    <row r="161" ht="12.75">
      <c r="H161" s="73"/>
    </row>
    <row r="162" ht="12.75">
      <c r="H162" s="73"/>
    </row>
    <row r="163" ht="12.75">
      <c r="H163" s="73"/>
    </row>
    <row r="164" ht="12.75">
      <c r="H164" s="73"/>
    </row>
    <row r="165" ht="12.75">
      <c r="H165" s="73"/>
    </row>
    <row r="166" ht="12.75">
      <c r="H166" s="73"/>
    </row>
    <row r="167" ht="12.75">
      <c r="H167" s="73"/>
    </row>
    <row r="168" ht="12.75">
      <c r="H168" s="73"/>
    </row>
    <row r="169" ht="12.75">
      <c r="H169" s="73"/>
    </row>
    <row r="170" ht="12.75">
      <c r="H170" s="73"/>
    </row>
    <row r="171" ht="12.75">
      <c r="H171" s="73"/>
    </row>
    <row r="172" ht="12.75">
      <c r="H172" s="73"/>
    </row>
    <row r="173" ht="12.75">
      <c r="H173" s="73"/>
    </row>
    <row r="174" ht="12.75">
      <c r="H174" s="73"/>
    </row>
    <row r="175" ht="12.75">
      <c r="H175" s="73"/>
    </row>
    <row r="176" ht="12.75">
      <c r="H176" s="73"/>
    </row>
    <row r="177" ht="12.75">
      <c r="H177" s="73"/>
    </row>
    <row r="178" ht="12.75">
      <c r="H178" s="73"/>
    </row>
    <row r="179" ht="12.75">
      <c r="H179" s="73"/>
    </row>
    <row r="180" ht="12.75">
      <c r="H180" s="73"/>
    </row>
    <row r="181" ht="12.75">
      <c r="H181" s="73"/>
    </row>
    <row r="182" ht="12.75">
      <c r="H182" s="73"/>
    </row>
    <row r="183" ht="12.75">
      <c r="H183" s="73"/>
    </row>
    <row r="184" ht="12.75">
      <c r="H184" s="73"/>
    </row>
    <row r="185" ht="12.75">
      <c r="H185" s="73"/>
    </row>
    <row r="186" ht="12.75">
      <c r="H186" s="73"/>
    </row>
    <row r="187" ht="12.75">
      <c r="H187" s="73"/>
    </row>
    <row r="188" ht="12.75">
      <c r="H188" s="73"/>
    </row>
    <row r="189" ht="12.75">
      <c r="H189" s="73"/>
    </row>
    <row r="190" ht="12.75">
      <c r="H190" s="73"/>
    </row>
    <row r="191" ht="12.75">
      <c r="H191" s="73"/>
    </row>
    <row r="192" ht="12.75">
      <c r="H192" s="73"/>
    </row>
    <row r="193" ht="12.75">
      <c r="H193" s="73"/>
    </row>
    <row r="194" ht="12.75">
      <c r="H194" s="73"/>
    </row>
    <row r="195" ht="12.75">
      <c r="H195" s="73"/>
    </row>
    <row r="196" ht="12.75">
      <c r="H196" s="73"/>
    </row>
    <row r="197" ht="12.75">
      <c r="H197" s="73"/>
    </row>
    <row r="198" ht="12.75">
      <c r="H198" s="73"/>
    </row>
    <row r="199" ht="12.75">
      <c r="H199" s="73"/>
    </row>
    <row r="200" ht="12.75">
      <c r="H200" s="73"/>
    </row>
    <row r="201" ht="12.75">
      <c r="H201" s="73"/>
    </row>
    <row r="202" ht="12.75">
      <c r="H202" s="73"/>
    </row>
    <row r="203" ht="12.75">
      <c r="H203" s="73"/>
    </row>
    <row r="204" ht="12.75">
      <c r="H204" s="73"/>
    </row>
    <row r="205" ht="12.75">
      <c r="H205" s="73"/>
    </row>
    <row r="206" ht="12.75">
      <c r="H206" s="73"/>
    </row>
    <row r="207" ht="12.75">
      <c r="H207" s="73"/>
    </row>
    <row r="208" ht="12.75">
      <c r="H208" s="73"/>
    </row>
    <row r="209" ht="12.75">
      <c r="H209" s="73"/>
    </row>
    <row r="210" ht="12.75">
      <c r="H210" s="73"/>
    </row>
    <row r="211" ht="12.75">
      <c r="H211" s="73"/>
    </row>
    <row r="212" ht="12.75">
      <c r="H212" s="73"/>
    </row>
    <row r="213" ht="12.75">
      <c r="H213" s="73"/>
    </row>
    <row r="214" ht="12.75">
      <c r="H214" s="73"/>
    </row>
    <row r="215" ht="12.75">
      <c r="H215" s="73"/>
    </row>
    <row r="216" ht="12.75">
      <c r="H216" s="73"/>
    </row>
    <row r="217" ht="12.75">
      <c r="H217" s="73"/>
    </row>
    <row r="218" ht="12.75">
      <c r="H218" s="73"/>
    </row>
    <row r="219" ht="12.75">
      <c r="H219" s="73"/>
    </row>
    <row r="220" ht="12.75">
      <c r="H220" s="73"/>
    </row>
    <row r="221" ht="12.75">
      <c r="H221" s="73"/>
    </row>
    <row r="222" ht="12.75">
      <c r="H222" s="73"/>
    </row>
    <row r="223" ht="12.75">
      <c r="H223" s="73"/>
    </row>
    <row r="224" ht="12.75">
      <c r="H224" s="73"/>
    </row>
    <row r="225" ht="12.75">
      <c r="H225" s="73"/>
    </row>
    <row r="226" ht="12.75">
      <c r="H226" s="73"/>
    </row>
    <row r="227" ht="12.75">
      <c r="H227" s="73"/>
    </row>
    <row r="228" ht="12.75">
      <c r="H228" s="73"/>
    </row>
    <row r="229" ht="12.75">
      <c r="H229" s="73"/>
    </row>
    <row r="230" ht="12.75">
      <c r="H230" s="73"/>
    </row>
    <row r="231" ht="12.75">
      <c r="H231" s="73"/>
    </row>
    <row r="232" ht="12.75">
      <c r="H232" s="73"/>
    </row>
    <row r="233" ht="12.75">
      <c r="H233" s="73"/>
    </row>
    <row r="234" ht="12.75">
      <c r="H234" s="73"/>
    </row>
    <row r="235" ht="12.75">
      <c r="H235" s="73"/>
    </row>
    <row r="236" ht="12.75">
      <c r="H236" s="73"/>
    </row>
    <row r="237" ht="12.75">
      <c r="H237" s="73"/>
    </row>
    <row r="238" ht="12.75">
      <c r="H238" s="73"/>
    </row>
    <row r="239" ht="12.75">
      <c r="H239" s="73"/>
    </row>
    <row r="240" ht="12.75">
      <c r="H240" s="73"/>
    </row>
    <row r="241" ht="12.75">
      <c r="H241" s="73"/>
    </row>
    <row r="242" ht="12.75">
      <c r="H242" s="73"/>
    </row>
    <row r="243" ht="12.75">
      <c r="H243" s="73"/>
    </row>
    <row r="244" ht="12.75">
      <c r="H244" s="73"/>
    </row>
    <row r="245" ht="12.75">
      <c r="H245" s="73"/>
    </row>
    <row r="246" ht="12.75">
      <c r="H246" s="73"/>
    </row>
    <row r="247" ht="12.75">
      <c r="H247" s="73"/>
    </row>
    <row r="248" ht="12.75">
      <c r="H248" s="73"/>
    </row>
    <row r="249" ht="12.75">
      <c r="H249" s="73"/>
    </row>
    <row r="250" ht="12.75">
      <c r="H250" s="73"/>
    </row>
    <row r="251" ht="12.75">
      <c r="H251" s="73"/>
    </row>
    <row r="252" ht="12.75">
      <c r="H252" s="73"/>
    </row>
    <row r="253" ht="12.75">
      <c r="H253" s="73"/>
    </row>
    <row r="254" ht="12.75">
      <c r="H254" s="73"/>
    </row>
    <row r="255" ht="12.75">
      <c r="H255" s="73"/>
    </row>
    <row r="256" ht="12.75">
      <c r="H256" s="73"/>
    </row>
    <row r="257" ht="12.75">
      <c r="H257" s="73"/>
    </row>
    <row r="258" ht="12.75">
      <c r="H258" s="73"/>
    </row>
    <row r="259" ht="12.75">
      <c r="H259" s="73"/>
    </row>
    <row r="260" ht="12.75">
      <c r="H260" s="73"/>
    </row>
    <row r="261" ht="12.75">
      <c r="H261" s="73"/>
    </row>
    <row r="262" ht="12.75">
      <c r="H262" s="73"/>
    </row>
    <row r="263" ht="12.75">
      <c r="H263" s="73"/>
    </row>
    <row r="264" ht="12.75">
      <c r="H264" s="73"/>
    </row>
    <row r="265" ht="12.75">
      <c r="H265" s="73"/>
    </row>
    <row r="266" ht="12.75">
      <c r="H266" s="73"/>
    </row>
    <row r="267" ht="12.75">
      <c r="H267" s="73"/>
    </row>
    <row r="268" ht="12.75">
      <c r="H268" s="73"/>
    </row>
    <row r="269" ht="12.75">
      <c r="H269" s="73"/>
    </row>
    <row r="270" ht="12.75">
      <c r="H270" s="73"/>
    </row>
    <row r="271" ht="12.75">
      <c r="H271" s="73"/>
    </row>
    <row r="272" ht="12.75">
      <c r="H272" s="73"/>
    </row>
    <row r="273" ht="12.75">
      <c r="H273" s="73"/>
    </row>
    <row r="274" ht="12.75">
      <c r="H274" s="73"/>
    </row>
    <row r="275" ht="12.75">
      <c r="H275" s="73"/>
    </row>
    <row r="276" ht="12.75">
      <c r="H276" s="73"/>
    </row>
    <row r="277" ht="12.75">
      <c r="H277" s="73"/>
    </row>
    <row r="278" ht="12.75">
      <c r="H278" s="73"/>
    </row>
    <row r="279" ht="12.75">
      <c r="H279" s="73"/>
    </row>
    <row r="280" ht="12.75">
      <c r="H280" s="73"/>
    </row>
    <row r="281" ht="12.75">
      <c r="H281" s="73"/>
    </row>
    <row r="282" ht="12.75">
      <c r="H282" s="73"/>
    </row>
    <row r="283" ht="12.75">
      <c r="H283" s="73"/>
    </row>
    <row r="284" ht="12.75">
      <c r="H284" s="73"/>
    </row>
    <row r="285" ht="12.75">
      <c r="H285" s="73"/>
    </row>
    <row r="286" ht="12.75">
      <c r="H286" s="73"/>
    </row>
    <row r="287" ht="12.75">
      <c r="H287" s="73"/>
    </row>
    <row r="288" ht="12.75">
      <c r="H288" s="73"/>
    </row>
    <row r="289" ht="12.75">
      <c r="H289" s="73"/>
    </row>
    <row r="290" ht="12.75">
      <c r="H290" s="73"/>
    </row>
    <row r="291" ht="12.75">
      <c r="H291" s="73"/>
    </row>
    <row r="292" ht="12.75">
      <c r="H292" s="73"/>
    </row>
    <row r="293" ht="12.75">
      <c r="H293" s="73"/>
    </row>
    <row r="294" ht="12.75">
      <c r="H294" s="73"/>
    </row>
    <row r="295" ht="12.75">
      <c r="H295" s="73"/>
    </row>
    <row r="296" ht="12.75">
      <c r="H296" s="73"/>
    </row>
    <row r="297" ht="12.75">
      <c r="H297" s="73"/>
    </row>
    <row r="298" ht="12.75">
      <c r="H298" s="73"/>
    </row>
    <row r="299" ht="12.75">
      <c r="H299" s="73"/>
    </row>
    <row r="300" ht="12.75">
      <c r="H300" s="73"/>
    </row>
    <row r="301" ht="12.75">
      <c r="H301" s="73"/>
    </row>
    <row r="302" ht="12.75">
      <c r="H302" s="73"/>
    </row>
    <row r="303" ht="12.75">
      <c r="H303" s="73"/>
    </row>
    <row r="304" ht="12.75">
      <c r="H304" s="73"/>
    </row>
    <row r="305" ht="12.75">
      <c r="H305" s="73"/>
    </row>
    <row r="306" ht="12.75">
      <c r="H306" s="73"/>
    </row>
    <row r="307" ht="12.75">
      <c r="H307" s="73"/>
    </row>
    <row r="308" ht="12.75">
      <c r="H308" s="73"/>
    </row>
    <row r="309" ht="12.75">
      <c r="H309" s="73"/>
    </row>
    <row r="310" ht="12.75">
      <c r="H310" s="73"/>
    </row>
    <row r="311" ht="12.75">
      <c r="H311" s="73"/>
    </row>
    <row r="312" ht="12.75">
      <c r="H312" s="73"/>
    </row>
    <row r="313" ht="12.75">
      <c r="H313" s="73"/>
    </row>
    <row r="314" ht="12.75">
      <c r="H314" s="73"/>
    </row>
    <row r="315" ht="12.75">
      <c r="H315" s="73"/>
    </row>
    <row r="316" ht="12.75">
      <c r="H316" s="73"/>
    </row>
    <row r="317" ht="12.75">
      <c r="H317" s="73"/>
    </row>
    <row r="318" ht="12.75">
      <c r="H318" s="73"/>
    </row>
    <row r="319" ht="12.75">
      <c r="H319" s="73"/>
    </row>
    <row r="320" ht="12.75">
      <c r="H320" s="73"/>
    </row>
    <row r="321" ht="12.75">
      <c r="H321" s="73"/>
    </row>
    <row r="322" ht="12.75">
      <c r="H322" s="73"/>
    </row>
    <row r="323" ht="12.75">
      <c r="H323" s="73"/>
    </row>
    <row r="324" ht="12.75">
      <c r="H324" s="73"/>
    </row>
    <row r="325" ht="12.75">
      <c r="H325" s="73"/>
    </row>
    <row r="326" ht="12.75">
      <c r="H326" s="73"/>
    </row>
    <row r="327" ht="12.75">
      <c r="H327" s="73"/>
    </row>
    <row r="328" ht="12.75">
      <c r="H328" s="73"/>
    </row>
    <row r="329" ht="12.75">
      <c r="H329" s="73"/>
    </row>
    <row r="330" ht="12.75">
      <c r="H330" s="73"/>
    </row>
    <row r="331" ht="12.75">
      <c r="H331" s="73"/>
    </row>
    <row r="332" ht="12.75">
      <c r="H332" s="73"/>
    </row>
    <row r="333" ht="12.75">
      <c r="H333" s="73"/>
    </row>
    <row r="334" ht="12.75">
      <c r="H334" s="73"/>
    </row>
    <row r="335" ht="12.75">
      <c r="H335" s="73"/>
    </row>
    <row r="336" ht="12.75">
      <c r="H336" s="73"/>
    </row>
    <row r="337" ht="12.75">
      <c r="H337" s="73"/>
    </row>
    <row r="338" ht="12.75">
      <c r="H338" s="73"/>
    </row>
    <row r="339" ht="12.75">
      <c r="H339" s="73"/>
    </row>
    <row r="340" ht="12.75">
      <c r="H340" s="73"/>
    </row>
    <row r="341" ht="12.75">
      <c r="H341" s="73"/>
    </row>
    <row r="342" ht="12.75">
      <c r="H342" s="73"/>
    </row>
    <row r="343" ht="12.75">
      <c r="H343" s="73"/>
    </row>
    <row r="344" ht="12.75">
      <c r="H344" s="73"/>
    </row>
    <row r="345" ht="12.75">
      <c r="H345" s="73"/>
    </row>
    <row r="346" ht="12.75">
      <c r="H346" s="73"/>
    </row>
    <row r="347" ht="12.75">
      <c r="H347" s="73"/>
    </row>
    <row r="348" ht="12.75">
      <c r="H348" s="73"/>
    </row>
    <row r="349" ht="12.75">
      <c r="H349" s="73"/>
    </row>
    <row r="350" ht="12.75">
      <c r="H350" s="73"/>
    </row>
    <row r="351" ht="12.75">
      <c r="H351" s="73"/>
    </row>
    <row r="352" ht="12.75">
      <c r="H352" s="73"/>
    </row>
    <row r="353" ht="12.75">
      <c r="H353" s="73"/>
    </row>
    <row r="354" ht="12.75">
      <c r="H354" s="73"/>
    </row>
    <row r="355" ht="12.75">
      <c r="H355" s="73"/>
    </row>
    <row r="356" ht="12.75">
      <c r="H356" s="73"/>
    </row>
    <row r="357" ht="12.75">
      <c r="H357" s="73"/>
    </row>
    <row r="358" ht="12.75">
      <c r="H358" s="73"/>
    </row>
    <row r="359" ht="12.75">
      <c r="H359" s="73"/>
    </row>
    <row r="360" ht="12.75">
      <c r="H360" s="73"/>
    </row>
    <row r="361" ht="12.75">
      <c r="H361" s="73"/>
    </row>
    <row r="362" ht="12.75">
      <c r="H362" s="73"/>
    </row>
    <row r="363" ht="12.75">
      <c r="H363" s="73"/>
    </row>
    <row r="364" ht="12.75">
      <c r="H364" s="73"/>
    </row>
    <row r="365" ht="12.75">
      <c r="H365" s="73"/>
    </row>
    <row r="366" ht="12.75">
      <c r="H366" s="73"/>
    </row>
    <row r="367" ht="12.75">
      <c r="H367" s="73"/>
    </row>
    <row r="368" ht="12.75">
      <c r="H368" s="73"/>
    </row>
    <row r="369" ht="12.75">
      <c r="H369" s="73"/>
    </row>
    <row r="370" ht="12.75">
      <c r="H370" s="73"/>
    </row>
    <row r="371" ht="12.75">
      <c r="H371" s="73"/>
    </row>
    <row r="372" ht="12.75">
      <c r="H372" s="73"/>
    </row>
    <row r="373" ht="12.75">
      <c r="H373" s="73"/>
    </row>
    <row r="374" ht="12.75">
      <c r="H374" s="73"/>
    </row>
    <row r="375" ht="12.75">
      <c r="H375" s="73"/>
    </row>
    <row r="376" ht="12.75">
      <c r="H376" s="73"/>
    </row>
    <row r="377" ht="12.75">
      <c r="H377" s="73"/>
    </row>
    <row r="378" ht="12.75">
      <c r="H378" s="73"/>
    </row>
    <row r="379" ht="12.75">
      <c r="H379" s="73"/>
    </row>
    <row r="380" ht="12.75">
      <c r="H380" s="73"/>
    </row>
    <row r="381" ht="12.75">
      <c r="H381" s="73"/>
    </row>
    <row r="382" ht="12.75">
      <c r="H382" s="73"/>
    </row>
    <row r="383" ht="12.75">
      <c r="H383" s="73"/>
    </row>
    <row r="384" ht="12.75">
      <c r="H384" s="73"/>
    </row>
    <row r="385" ht="12.75">
      <c r="H385" s="73"/>
    </row>
    <row r="386" ht="12.75">
      <c r="H386" s="73"/>
    </row>
    <row r="387" ht="12.75">
      <c r="H387" s="73"/>
    </row>
    <row r="388" ht="12.75">
      <c r="H388" s="73"/>
    </row>
    <row r="389" ht="12.75">
      <c r="H389" s="73"/>
    </row>
    <row r="390" ht="12.75">
      <c r="H390" s="73"/>
    </row>
    <row r="391" ht="12.75">
      <c r="H391" s="73"/>
    </row>
    <row r="392" ht="12.75">
      <c r="H392" s="73"/>
    </row>
    <row r="393" ht="12.75">
      <c r="H393" s="73"/>
    </row>
    <row r="394" ht="12.75">
      <c r="H394" s="73"/>
    </row>
    <row r="395" ht="12.75">
      <c r="H395" s="73"/>
    </row>
    <row r="396" ht="12.75">
      <c r="H396" s="73"/>
    </row>
    <row r="397" ht="12.75">
      <c r="H397" s="73"/>
    </row>
    <row r="398" ht="12.75">
      <c r="H398" s="73"/>
    </row>
    <row r="399" ht="12.75">
      <c r="H399" s="73"/>
    </row>
    <row r="400" ht="12.75">
      <c r="H400" s="73"/>
    </row>
    <row r="401" ht="12.75">
      <c r="H401" s="73"/>
    </row>
    <row r="402" ht="12.75">
      <c r="H402" s="73"/>
    </row>
    <row r="403" ht="12.75">
      <c r="H403" s="73"/>
    </row>
    <row r="404" ht="12.75">
      <c r="H404" s="73"/>
    </row>
    <row r="405" ht="12.75">
      <c r="H405" s="73"/>
    </row>
    <row r="406" ht="12.75">
      <c r="H406" s="73"/>
    </row>
    <row r="407" ht="12.75">
      <c r="H407" s="73"/>
    </row>
    <row r="408" ht="12.75">
      <c r="H408" s="73"/>
    </row>
    <row r="409" ht="12.75">
      <c r="H409" s="73"/>
    </row>
    <row r="410" ht="12.75">
      <c r="H410" s="73"/>
    </row>
    <row r="411" ht="12.75">
      <c r="H411" s="73"/>
    </row>
    <row r="412" ht="12.75">
      <c r="H412" s="73"/>
    </row>
    <row r="413" ht="12.75">
      <c r="H413" s="73"/>
    </row>
    <row r="414" ht="12.75">
      <c r="H414" s="73"/>
    </row>
    <row r="415" ht="12.75">
      <c r="H415" s="73"/>
    </row>
    <row r="416" ht="12.75">
      <c r="H416" s="73"/>
    </row>
    <row r="417" ht="12.75">
      <c r="H417" s="73"/>
    </row>
    <row r="418" ht="12.75">
      <c r="H418" s="73"/>
    </row>
    <row r="419" ht="12.75">
      <c r="H419" s="73"/>
    </row>
    <row r="420" ht="12.75">
      <c r="H420" s="73"/>
    </row>
    <row r="421" ht="12.75">
      <c r="H421" s="73"/>
    </row>
    <row r="422" ht="12.75">
      <c r="H422" s="73"/>
    </row>
    <row r="423" ht="12.75">
      <c r="H423" s="73"/>
    </row>
    <row r="424" ht="12.75">
      <c r="H424" s="73"/>
    </row>
    <row r="425" ht="12.75">
      <c r="H425" s="73"/>
    </row>
    <row r="426" ht="12.75">
      <c r="H426" s="73"/>
    </row>
    <row r="427" ht="12.75">
      <c r="H427" s="73"/>
    </row>
    <row r="428" ht="12.75">
      <c r="H428" s="73"/>
    </row>
    <row r="429" ht="12.75">
      <c r="H429" s="73"/>
    </row>
    <row r="430" ht="12.75">
      <c r="H430" s="73"/>
    </row>
    <row r="431" ht="12.75">
      <c r="H431" s="73"/>
    </row>
    <row r="432" ht="12.75">
      <c r="H432" s="73"/>
    </row>
    <row r="433" ht="12.75">
      <c r="H433" s="73"/>
    </row>
    <row r="434" ht="12.75">
      <c r="H434" s="73"/>
    </row>
    <row r="435" ht="12.75">
      <c r="H435" s="73"/>
    </row>
    <row r="436" ht="12.75">
      <c r="H436" s="73"/>
    </row>
    <row r="437" ht="12.75">
      <c r="H437" s="73"/>
    </row>
    <row r="438" ht="12.75">
      <c r="H438" s="73"/>
    </row>
    <row r="439" ht="12.75">
      <c r="H439" s="73"/>
    </row>
    <row r="440" ht="12.75">
      <c r="H440" s="73"/>
    </row>
    <row r="441" ht="12.75">
      <c r="H441" s="73"/>
    </row>
    <row r="442" ht="12.75">
      <c r="H442" s="73"/>
    </row>
    <row r="443" ht="12.75">
      <c r="H443" s="73"/>
    </row>
    <row r="444" ht="12.75">
      <c r="H444" s="73"/>
    </row>
    <row r="445" ht="12.75">
      <c r="H445" s="73"/>
    </row>
    <row r="446" ht="12.75">
      <c r="H446" s="73"/>
    </row>
    <row r="447" ht="12.75">
      <c r="H447" s="73"/>
    </row>
    <row r="448" ht="12.75">
      <c r="H448" s="73"/>
    </row>
    <row r="449" ht="12.75">
      <c r="H449" s="73"/>
    </row>
    <row r="450" ht="12.75">
      <c r="H450" s="73"/>
    </row>
    <row r="451" ht="12.75">
      <c r="H451" s="73"/>
    </row>
    <row r="452" ht="12.75">
      <c r="H452" s="73"/>
    </row>
    <row r="453" ht="12.75">
      <c r="H453" s="73"/>
    </row>
    <row r="454" ht="12.75">
      <c r="H454" s="73"/>
    </row>
    <row r="455" ht="12.75">
      <c r="H455" s="73"/>
    </row>
    <row r="456" ht="12.75">
      <c r="H456" s="73"/>
    </row>
    <row r="457" ht="12.75">
      <c r="H457" s="73"/>
    </row>
    <row r="458" ht="12.75">
      <c r="H458" s="73"/>
    </row>
    <row r="459" ht="12.75">
      <c r="H459" s="73"/>
    </row>
    <row r="460" ht="12.75">
      <c r="H460" s="73"/>
    </row>
    <row r="461" ht="12.75">
      <c r="H461" s="73"/>
    </row>
    <row r="462" ht="12.75">
      <c r="H462" s="73"/>
    </row>
    <row r="463" ht="12.75">
      <c r="H463" s="73"/>
    </row>
    <row r="464" ht="12.75">
      <c r="H464" s="73"/>
    </row>
    <row r="465" ht="12.75">
      <c r="H465" s="73"/>
    </row>
    <row r="466" ht="12.75">
      <c r="H466" s="73"/>
    </row>
    <row r="467" ht="12.75">
      <c r="H467" s="73"/>
    </row>
    <row r="468" ht="12.75">
      <c r="H468" s="73"/>
    </row>
    <row r="469" ht="12.75">
      <c r="H469" s="73"/>
    </row>
    <row r="470" ht="12.75">
      <c r="H470" s="73"/>
    </row>
    <row r="471" ht="12.75">
      <c r="H471" s="73"/>
    </row>
    <row r="472" ht="12.75">
      <c r="H472" s="73"/>
    </row>
    <row r="473" ht="12.75">
      <c r="H473" s="73"/>
    </row>
    <row r="474" ht="12.75">
      <c r="H474" s="73"/>
    </row>
    <row r="475" ht="12.75">
      <c r="H475" s="73"/>
    </row>
    <row r="476" ht="12.75">
      <c r="H476" s="73"/>
    </row>
    <row r="477" ht="12.75">
      <c r="H477" s="73"/>
    </row>
    <row r="478" ht="12.75">
      <c r="H478" s="73"/>
    </row>
    <row r="479" ht="12.75">
      <c r="H479" s="73"/>
    </row>
    <row r="480" ht="12.75">
      <c r="H480" s="73"/>
    </row>
    <row r="481" ht="12.75">
      <c r="H481" s="73"/>
    </row>
    <row r="482" ht="12.75">
      <c r="H482" s="73"/>
    </row>
    <row r="483" ht="12.75">
      <c r="H483" s="73"/>
    </row>
    <row r="484" ht="12.75">
      <c r="H484" s="73"/>
    </row>
    <row r="485" ht="12.75">
      <c r="H485" s="73"/>
    </row>
    <row r="486" ht="12.75">
      <c r="H486" s="73"/>
    </row>
    <row r="487" ht="12.75">
      <c r="H487" s="73"/>
    </row>
    <row r="488" ht="12.75">
      <c r="H488" s="73"/>
    </row>
    <row r="489" ht="12.75">
      <c r="H489" s="73"/>
    </row>
    <row r="490" ht="12.75">
      <c r="H490" s="73"/>
    </row>
    <row r="491" ht="12.75">
      <c r="H491" s="73"/>
    </row>
    <row r="492" ht="12.75">
      <c r="H492" s="73"/>
    </row>
    <row r="493" ht="12.75">
      <c r="H493" s="73"/>
    </row>
    <row r="494" ht="12.75">
      <c r="H494" s="73"/>
    </row>
    <row r="495" ht="12.75">
      <c r="H495" s="73"/>
    </row>
    <row r="496" ht="12.75">
      <c r="H496" s="73"/>
    </row>
    <row r="497" ht="12.75">
      <c r="H497" s="73"/>
    </row>
    <row r="498" ht="12.75">
      <c r="H498" s="73"/>
    </row>
    <row r="499" ht="12.75">
      <c r="H499" s="73"/>
    </row>
    <row r="500" ht="12.75">
      <c r="H500" s="73"/>
    </row>
    <row r="501" ht="12.75">
      <c r="H501" s="73"/>
    </row>
    <row r="502" ht="12.75">
      <c r="H502" s="73"/>
    </row>
    <row r="503" ht="12.75">
      <c r="H503" s="73"/>
    </row>
    <row r="504" ht="12.75">
      <c r="H504" s="73"/>
    </row>
    <row r="505" ht="12.75">
      <c r="H505" s="73"/>
    </row>
    <row r="506" ht="12.75">
      <c r="H506" s="73"/>
    </row>
    <row r="507" ht="12.75">
      <c r="H507" s="73"/>
    </row>
    <row r="508" ht="12.75">
      <c r="H508" s="73"/>
    </row>
    <row r="509" ht="12.75">
      <c r="H509" s="73"/>
    </row>
    <row r="510" ht="12.75">
      <c r="H510" s="73"/>
    </row>
    <row r="511" ht="12.75">
      <c r="H511" s="73"/>
    </row>
    <row r="512" ht="12.75">
      <c r="H512" s="73"/>
    </row>
    <row r="513" ht="12.75">
      <c r="H513" s="73"/>
    </row>
    <row r="514" ht="12.75">
      <c r="H514" s="73"/>
    </row>
    <row r="515" ht="12.75">
      <c r="H515" s="73"/>
    </row>
    <row r="516" ht="12.75">
      <c r="H516" s="73"/>
    </row>
    <row r="517" ht="12.75">
      <c r="H517" s="73"/>
    </row>
    <row r="518" ht="12.75">
      <c r="H518" s="73"/>
    </row>
    <row r="519" ht="12.75">
      <c r="H519" s="73"/>
    </row>
    <row r="520" ht="12.75">
      <c r="H520" s="73"/>
    </row>
    <row r="521" ht="12.75">
      <c r="H521" s="73"/>
    </row>
    <row r="522" ht="12.75">
      <c r="H522" s="73"/>
    </row>
    <row r="523" ht="12.75">
      <c r="H523" s="73"/>
    </row>
    <row r="524" ht="12.75">
      <c r="H524" s="73"/>
    </row>
    <row r="525" ht="12.75">
      <c r="H525" s="73"/>
    </row>
    <row r="526" ht="12.75">
      <c r="H526" s="73"/>
    </row>
    <row r="527" ht="12.75">
      <c r="H527" s="73"/>
    </row>
    <row r="528" ht="12.75">
      <c r="H528" s="73"/>
    </row>
    <row r="529" ht="12.75">
      <c r="H529" s="73"/>
    </row>
    <row r="530" ht="12.75">
      <c r="H530" s="73"/>
    </row>
    <row r="531" ht="12.75">
      <c r="H531" s="73"/>
    </row>
    <row r="532" ht="12.75">
      <c r="H532" s="73"/>
    </row>
    <row r="533" ht="12.75">
      <c r="H533" s="73"/>
    </row>
    <row r="534" ht="12.75">
      <c r="H534" s="73"/>
    </row>
    <row r="535" ht="12.75">
      <c r="H535" s="73"/>
    </row>
    <row r="536" ht="12.75">
      <c r="H536" s="73"/>
    </row>
    <row r="537" ht="12.75">
      <c r="H537" s="73"/>
    </row>
    <row r="538" ht="12.75">
      <c r="H538" s="73"/>
    </row>
    <row r="539" ht="12.75">
      <c r="H539" s="73"/>
    </row>
    <row r="540" ht="12.75">
      <c r="H540" s="73"/>
    </row>
    <row r="541" ht="12.75">
      <c r="H541" s="73"/>
    </row>
    <row r="542" ht="12.75">
      <c r="H542" s="73"/>
    </row>
    <row r="543" ht="12.75">
      <c r="H543" s="73"/>
    </row>
    <row r="544" ht="12.75">
      <c r="H544" s="73"/>
    </row>
    <row r="545" ht="12.75">
      <c r="H545" s="73"/>
    </row>
    <row r="546" ht="12.75">
      <c r="H546" s="73"/>
    </row>
    <row r="547" ht="12.75">
      <c r="H547" s="73"/>
    </row>
    <row r="548" ht="12.75">
      <c r="H548" s="73"/>
    </row>
    <row r="549" ht="12.75">
      <c r="H549" s="73"/>
    </row>
    <row r="550" ht="12.75">
      <c r="H550" s="73"/>
    </row>
    <row r="551" ht="12.75">
      <c r="H551" s="73"/>
    </row>
    <row r="552" ht="12.75">
      <c r="H552" s="73"/>
    </row>
    <row r="553" ht="12.75">
      <c r="H553" s="73"/>
    </row>
    <row r="554" ht="12.75">
      <c r="H554" s="73"/>
    </row>
    <row r="555" ht="12.75">
      <c r="H555" s="73"/>
    </row>
    <row r="556" ht="12.75">
      <c r="H556" s="73"/>
    </row>
    <row r="557" ht="12.75">
      <c r="H557" s="73"/>
    </row>
    <row r="558" ht="12.75">
      <c r="H558" s="73"/>
    </row>
    <row r="559" ht="12.75">
      <c r="H559" s="73"/>
    </row>
    <row r="560" ht="12.75">
      <c r="H560" s="73"/>
    </row>
    <row r="561" ht="12.75">
      <c r="H561" s="73"/>
    </row>
    <row r="562" ht="12.75">
      <c r="H562" s="73"/>
    </row>
    <row r="563" ht="12.75">
      <c r="H563" s="73"/>
    </row>
    <row r="564" ht="12.75">
      <c r="H564" s="73"/>
    </row>
    <row r="565" ht="12.75">
      <c r="H565" s="73"/>
    </row>
    <row r="566" ht="12.75">
      <c r="H566" s="73"/>
    </row>
    <row r="567" ht="12.75">
      <c r="H567" s="73"/>
    </row>
    <row r="568" ht="12.75">
      <c r="H568" s="73"/>
    </row>
    <row r="569" ht="12.75">
      <c r="H569" s="73"/>
    </row>
    <row r="570" ht="12.75">
      <c r="H570" s="73"/>
    </row>
    <row r="571" ht="12.75">
      <c r="H571" s="73"/>
    </row>
    <row r="572" ht="12.75">
      <c r="H572" s="73"/>
    </row>
    <row r="573" ht="12.75">
      <c r="H573" s="73"/>
    </row>
    <row r="574" ht="12.75">
      <c r="H574" s="73"/>
    </row>
    <row r="575" ht="12.75">
      <c r="H575" s="73"/>
    </row>
    <row r="576" ht="12.75">
      <c r="H576" s="73"/>
    </row>
    <row r="577" ht="12.75">
      <c r="H577" s="73"/>
    </row>
    <row r="578" ht="12.75">
      <c r="H578" s="73"/>
    </row>
    <row r="579" ht="12.75">
      <c r="H579" s="73"/>
    </row>
    <row r="580" ht="12.75">
      <c r="H580" s="73"/>
    </row>
    <row r="581" ht="12.75">
      <c r="H581" s="73"/>
    </row>
    <row r="582" ht="12.75">
      <c r="H582" s="73"/>
    </row>
    <row r="583" ht="12.75">
      <c r="H583" s="73"/>
    </row>
    <row r="584" ht="12.75">
      <c r="H584" s="73"/>
    </row>
    <row r="585" ht="12.75">
      <c r="H585" s="73"/>
    </row>
    <row r="586" ht="12.75">
      <c r="H586" s="73"/>
    </row>
    <row r="587" ht="12.75">
      <c r="H587" s="73"/>
    </row>
    <row r="588" ht="12.75">
      <c r="H588" s="73"/>
    </row>
    <row r="589" ht="12.75">
      <c r="H589" s="73"/>
    </row>
    <row r="590" ht="12.75">
      <c r="H590" s="73"/>
    </row>
    <row r="591" ht="12.75">
      <c r="H591" s="73"/>
    </row>
    <row r="592" ht="12.75">
      <c r="H592" s="73"/>
    </row>
    <row r="593" ht="12.75">
      <c r="H593" s="73"/>
    </row>
    <row r="594" ht="12.75">
      <c r="H594" s="73"/>
    </row>
    <row r="595" ht="12.75">
      <c r="H595" s="73"/>
    </row>
    <row r="596" ht="12.75">
      <c r="H596" s="73"/>
    </row>
    <row r="597" ht="12.75">
      <c r="H597" s="73"/>
    </row>
    <row r="598" ht="12.75">
      <c r="H598" s="73"/>
    </row>
    <row r="599" ht="12.75">
      <c r="H599" s="73"/>
    </row>
    <row r="600" ht="12.75">
      <c r="H600" s="73"/>
    </row>
    <row r="601" ht="12.75">
      <c r="H601" s="73"/>
    </row>
    <row r="602" ht="12.75">
      <c r="H602" s="73"/>
    </row>
    <row r="603" ht="12.75">
      <c r="H603" s="73"/>
    </row>
    <row r="604" ht="12.75">
      <c r="H604" s="73"/>
    </row>
    <row r="605" ht="12.75">
      <c r="H605" s="73"/>
    </row>
    <row r="606" ht="12.75">
      <c r="H606" s="73"/>
    </row>
    <row r="607" ht="12.75">
      <c r="H607" s="73"/>
    </row>
    <row r="608" ht="12.75">
      <c r="H608" s="73"/>
    </row>
    <row r="609" ht="12.75">
      <c r="H609" s="73"/>
    </row>
    <row r="610" ht="12.75">
      <c r="H610" s="73"/>
    </row>
    <row r="611" ht="12.75">
      <c r="H611" s="73"/>
    </row>
    <row r="612" ht="12.75">
      <c r="H612" s="73"/>
    </row>
    <row r="613" ht="12.75">
      <c r="H613" s="73"/>
    </row>
    <row r="614" ht="12.75">
      <c r="H614" s="73"/>
    </row>
    <row r="615" ht="12.75">
      <c r="H615" s="73"/>
    </row>
    <row r="616" ht="12.75">
      <c r="H616" s="73"/>
    </row>
    <row r="617" ht="12.75">
      <c r="H617" s="73"/>
    </row>
    <row r="618" ht="12.75">
      <c r="H618" s="73"/>
    </row>
    <row r="619" ht="12.75">
      <c r="H619" s="73"/>
    </row>
    <row r="620" ht="12.75">
      <c r="H620" s="73"/>
    </row>
    <row r="621" ht="12.75">
      <c r="H621" s="73"/>
    </row>
    <row r="622" ht="12.75">
      <c r="H622" s="73"/>
    </row>
    <row r="623" ht="12.75">
      <c r="H623" s="73"/>
    </row>
    <row r="624" ht="12.75">
      <c r="H624" s="73"/>
    </row>
    <row r="625" ht="12.75">
      <c r="H625" s="73"/>
    </row>
    <row r="626" ht="12.75">
      <c r="H626" s="73"/>
    </row>
    <row r="627" ht="12.75">
      <c r="H627" s="73"/>
    </row>
    <row r="628" ht="12.75">
      <c r="H628" s="73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54" r:id="rId4"/>
  <drawing r:id="rId3"/>
  <legacyDrawing r:id="rId2"/>
  <oleObjects>
    <oleObject progId="MSPhotoEd.3" shapeId="13771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Office of the Treasurer The O</cp:lastModifiedBy>
  <cp:lastPrinted>2007-03-09T01:09:22Z</cp:lastPrinted>
  <dcterms:created xsi:type="dcterms:W3CDTF">2002-08-06T15:12:50Z</dcterms:created>
  <dcterms:modified xsi:type="dcterms:W3CDTF">2007-04-04T13:17:40Z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